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5_0.bin" ContentType="application/vnd.openxmlformats-officedocument.oleObject"/>
  <Override PartName="/xl/embeddings/oleObject_10_0.bin" ContentType="application/vnd.openxmlformats-officedocument.oleObject"/>
  <Override PartName="/xl/embeddings/oleObject_1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6" windowWidth="11844" windowHeight="6336" tabRatio="968" activeTab="0"/>
  </bookViews>
  <sheets>
    <sheet name="Instructions to Offerors" sheetId="1" r:id="rId1"/>
    <sheet name="Cost Submittal - Appendix C" sheetId="2" r:id="rId2"/>
    <sheet name="Summary SWIF Data - Appendix D" sheetId="3" r:id="rId3"/>
    <sheet name="Payroll Class Code - Appendix E" sheetId="4" r:id="rId4"/>
    <sheet name="Part A &amp; B Bill Data - App F" sheetId="5" r:id="rId5"/>
    <sheet name="Confidentiality Cert - App G" sheetId="6" r:id="rId6"/>
    <sheet name="Interface SWIF to Offeror-App H" sheetId="7" r:id="rId7"/>
    <sheet name="Interface Offeror to SWIF-App I" sheetId="8" r:id="rId8"/>
    <sheet name="Image Interface - App J" sheetId="9" r:id="rId9"/>
    <sheet name="Premium Bands - App K" sheetId="10" r:id="rId10"/>
    <sheet name="Medical Bill Workflow-App L" sheetId="11" r:id="rId11"/>
    <sheet name="SWIF Trauma Bill Data App M" sheetId="12" r:id="rId12"/>
    <sheet name="Signature Page - App N" sheetId="13" r:id="rId13"/>
  </sheets>
  <definedNames/>
  <calcPr fullCalcOnLoad="1"/>
</workbook>
</file>

<file path=xl/sharedStrings.xml><?xml version="1.0" encoding="utf-8"?>
<sst xmlns="http://schemas.openxmlformats.org/spreadsheetml/2006/main" count="491" uniqueCount="402">
  <si>
    <t>New Policies Written</t>
  </si>
  <si>
    <t>Active Payment Plans</t>
  </si>
  <si>
    <t>Total Injury Reports</t>
  </si>
  <si>
    <t>Medical Paid</t>
  </si>
  <si>
    <t>Indemnity Paid</t>
  </si>
  <si>
    <t>No. of Policyholders by District Office</t>
  </si>
  <si>
    <t>Philadelphia</t>
  </si>
  <si>
    <t>Harrisburg</t>
  </si>
  <si>
    <t>Pottsville</t>
  </si>
  <si>
    <t>Sunbury</t>
  </si>
  <si>
    <t>Pittsburgh</t>
  </si>
  <si>
    <t>Scranton</t>
  </si>
  <si>
    <t>Erie</t>
  </si>
  <si>
    <t>Johnstown</t>
  </si>
  <si>
    <t>Out-of –State</t>
  </si>
  <si>
    <t>Total</t>
  </si>
  <si>
    <t>Policies with premium under $2,000</t>
  </si>
  <si>
    <t>Policies with premium $2,001 to $10,000</t>
  </si>
  <si>
    <t>Policies with premium $10,001 to $50,000</t>
  </si>
  <si>
    <t>Policies with premium over $50,000</t>
  </si>
  <si>
    <t xml:space="preserve">     Total Policies</t>
  </si>
  <si>
    <t>DESCRIPTION</t>
  </si>
  <si>
    <t>PAYROLL</t>
  </si>
  <si>
    <t>OFFICE CLERICAL</t>
  </si>
  <si>
    <t>PHYSICIAN OR DENTIST OFFICE</t>
  </si>
  <si>
    <t>AIRCRAFT OPERATION SCHEDULED</t>
  </si>
  <si>
    <t>CATASTROPHE RESERVE</t>
  </si>
  <si>
    <t>AIRPORT OPERATION GROUND</t>
  </si>
  <si>
    <t>TRUCKING N O C</t>
  </si>
  <si>
    <t>PRE-SCHOOL</t>
  </si>
  <si>
    <t>EMPL CONTR TEMP CLERICAL STAFF</t>
  </si>
  <si>
    <t>CARPENTRY - RESIDENTIAL</t>
  </si>
  <si>
    <t>COLLEGE OR SCHOOL N O C</t>
  </si>
  <si>
    <t>COMMERCIAL BUILDING CLEANING</t>
  </si>
  <si>
    <t>LAW FIRM</t>
  </si>
  <si>
    <t>ENGINEERING CONSULTING FIRM</t>
  </si>
  <si>
    <t>RESTAURANT N O C</t>
  </si>
  <si>
    <t>AUTOMOBILE SERVICE CENTER</t>
  </si>
  <si>
    <t>POLICE &amp; FIREFIGHTER</t>
  </si>
  <si>
    <t>AMBULANCE SERVICE-NON VOL</t>
  </si>
  <si>
    <t>FAST-FOOD RESTAURANT</t>
  </si>
  <si>
    <t>SOCIAL REHAB FACILITY</t>
  </si>
  <si>
    <t>EXCAVATION N O C</t>
  </si>
  <si>
    <t>RETAIL STORE N O C</t>
  </si>
  <si>
    <t>YMCA YWCA</t>
  </si>
  <si>
    <t>PLUMBING N O C</t>
  </si>
  <si>
    <t>HOME HEALTH CARE NON-PROF STF</t>
  </si>
  <si>
    <t>MILLWRIGHTING</t>
  </si>
  <si>
    <t>CARPENTRY N O C</t>
  </si>
  <si>
    <t>HOME HEALTH CARE PROF STAFF</t>
  </si>
  <si>
    <t>ELECTRICAL CONTRACTOR</t>
  </si>
  <si>
    <t>SHELTER OR HALFWAY HOUSE RES</t>
  </si>
  <si>
    <t>LANDSCAPE CONTRACTOR</t>
  </si>
  <si>
    <t>BAR</t>
  </si>
  <si>
    <t>CITY TOWN OR BORO</t>
  </si>
  <si>
    <t>HEATING AIR COND &amp; VENT CONT</t>
  </si>
  <si>
    <t>MASONRY N O C</t>
  </si>
  <si>
    <t>MACHINE SHOP N O C</t>
  </si>
  <si>
    <t>EMPL CONTR TEMP MED STAFFING</t>
  </si>
  <si>
    <t>CARPENTRY SHOP</t>
  </si>
  <si>
    <t>AUTOMOBILE DEALER</t>
  </si>
  <si>
    <t>GROCERY STORE RETAIL</t>
  </si>
  <si>
    <t>NURSING &amp; CONV HOMES LIC</t>
  </si>
  <si>
    <t>RUBBISH OR GARBAGE REMOVAL</t>
  </si>
  <si>
    <t>FLAT CEMENT WORK</t>
  </si>
  <si>
    <t>LUMBER &amp; BLDG MATERIAL DEALR</t>
  </si>
  <si>
    <t>AMUSEMENTS OUTDOOR</t>
  </si>
  <si>
    <t>LABOR UNION</t>
  </si>
  <si>
    <t>ROOFING</t>
  </si>
  <si>
    <t>CHURCH</t>
  </si>
  <si>
    <t>SCHOOL FOR THE DISTURBED</t>
  </si>
  <si>
    <t>ACCOUNTING OR AUDITING FIRM</t>
  </si>
  <si>
    <t>THEATRE</t>
  </si>
  <si>
    <t>Per Year</t>
  </si>
  <si>
    <t>Lost Time Injury Reports</t>
  </si>
  <si>
    <t>Number of Policies - as of Year End</t>
  </si>
  <si>
    <t>Average Cost Medical Bill Paid</t>
  </si>
  <si>
    <t>Total No. of Policyholders: As Of Year End</t>
  </si>
  <si>
    <t>Medical Only Injury Reports</t>
  </si>
  <si>
    <t>Number of Medical Bill Paid</t>
  </si>
  <si>
    <t>STATE WORKERS' INSURANCE FUND  -  PAYROLL RANKED BY CLASS CODE  -  TOP 50 CLASSES</t>
  </si>
  <si>
    <t>CLASS</t>
  </si>
  <si>
    <t>CODE</t>
  </si>
  <si>
    <t>OUTSIDE SALESMAN</t>
  </si>
  <si>
    <t>7405 *</t>
  </si>
  <si>
    <t>7445 *</t>
  </si>
  <si>
    <t>7428 *</t>
  </si>
  <si>
    <t>* Payroll all related to Policy with US Air effective 2/15/2005 to 9/30/2005</t>
  </si>
  <si>
    <t>Premium in Force at year end by Premium Band.</t>
  </si>
  <si>
    <t xml:space="preserve">     0 - $2,000</t>
  </si>
  <si>
    <t xml:space="preserve">     $2,001 - $10,000</t>
  </si>
  <si>
    <t xml:space="preserve">     $10,001 - $50,000</t>
  </si>
  <si>
    <t xml:space="preserve">     $50,001 and Over</t>
  </si>
  <si>
    <t xml:space="preserve">          Total</t>
  </si>
  <si>
    <t>CN #00020848</t>
  </si>
  <si>
    <t>Note:  No negative percentages can be entered.</t>
  </si>
  <si>
    <t>Cost Proposals For SWIF Claims Administration and Panel/PPO/Discount Services</t>
  </si>
  <si>
    <t>Medical Bill Review:</t>
  </si>
  <si>
    <t>Panel/PPO/Discount</t>
  </si>
  <si>
    <t>Cost Summary</t>
  </si>
  <si>
    <t>http://www.dgs.state.pa.us/dgs/lib/dgs/forms/comod/procurementforms/std274_sap.doc</t>
  </si>
  <si>
    <t>Premium Bands</t>
  </si>
  <si>
    <t>Medical Bill Workflow</t>
  </si>
  <si>
    <t xml:space="preserve">Appendix A: </t>
  </si>
  <si>
    <t xml:space="preserve">Appendix B: </t>
  </si>
  <si>
    <t>Appendix C:</t>
  </si>
  <si>
    <t>Appendix D:</t>
  </si>
  <si>
    <t>Appendix E:</t>
  </si>
  <si>
    <t>Appendix F:</t>
  </si>
  <si>
    <t>Appendix G:</t>
  </si>
  <si>
    <r>
      <t xml:space="preserve">Cost Proposal </t>
    </r>
    <r>
      <rPr>
        <sz val="10"/>
        <color indexed="10"/>
        <rFont val="Arial"/>
        <family val="2"/>
      </rPr>
      <t>*</t>
    </r>
  </si>
  <si>
    <r>
      <t>Appendices marked with "</t>
    </r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>" must be returned with your proposal.</t>
    </r>
  </si>
  <si>
    <t xml:space="preserve">The following appendices are made part of the RFP and subsequent contract: </t>
  </si>
  <si>
    <r>
      <t xml:space="preserve">Domestic Workforce Utiliziation Certification </t>
    </r>
    <r>
      <rPr>
        <sz val="10"/>
        <color indexed="10"/>
        <rFont val="Arial"/>
        <family val="2"/>
      </rPr>
      <t>*</t>
    </r>
  </si>
  <si>
    <t>Representative Interface List</t>
  </si>
  <si>
    <t>Claim Information for Medical Bills</t>
  </si>
  <si>
    <t>Policy Number</t>
  </si>
  <si>
    <t>Claim Number</t>
  </si>
  <si>
    <t>Claimant Name</t>
  </si>
  <si>
    <t>Claimant Address Line 1</t>
  </si>
  <si>
    <t>Claimant Address Line 2</t>
  </si>
  <si>
    <t>City</t>
  </si>
  <si>
    <t>State</t>
  </si>
  <si>
    <t>Zip Code</t>
  </si>
  <si>
    <t>County</t>
  </si>
  <si>
    <t>Country</t>
  </si>
  <si>
    <t>Claimant Telephone Number</t>
  </si>
  <si>
    <t>Claimant SSN</t>
  </si>
  <si>
    <t>Date of Injury</t>
  </si>
  <si>
    <t>Claimant Date of Birth</t>
  </si>
  <si>
    <t>ICD9 Code Primary</t>
  </si>
  <si>
    <t>ICD9 Codes (Secondary)</t>
  </si>
  <si>
    <t>Primary Part of Body</t>
  </si>
  <si>
    <t>Nature of Injury</t>
  </si>
  <si>
    <t xml:space="preserve"> </t>
  </si>
  <si>
    <t>Record Type</t>
  </si>
  <si>
    <t>Bill Format Type</t>
  </si>
  <si>
    <t>Begin Service Date</t>
  </si>
  <si>
    <t>End Service Date</t>
  </si>
  <si>
    <t>CPT Code</t>
  </si>
  <si>
    <t>HCPC Code</t>
  </si>
  <si>
    <t>NDC Code</t>
  </si>
  <si>
    <t>Claimant City</t>
  </si>
  <si>
    <t>CDT Code</t>
  </si>
  <si>
    <t>Claimant State</t>
  </si>
  <si>
    <t>UB92 Revenue Code</t>
  </si>
  <si>
    <t>Claimant Zip Code</t>
  </si>
  <si>
    <t>ICD9 Code</t>
  </si>
  <si>
    <t>Claimant County</t>
  </si>
  <si>
    <t>Unit</t>
  </si>
  <si>
    <t>Claimant Country</t>
  </si>
  <si>
    <t>Charged Amount</t>
  </si>
  <si>
    <t>Paid Amount</t>
  </si>
  <si>
    <t>Approved Amount</t>
  </si>
  <si>
    <t>Fee Schedule Amount</t>
  </si>
  <si>
    <t>Reduction Reason Code</t>
  </si>
  <si>
    <t>Description</t>
  </si>
  <si>
    <t>Inpatient Covered Days</t>
  </si>
  <si>
    <t>DRG Claim Stay Length</t>
  </si>
  <si>
    <t>DRG Number</t>
  </si>
  <si>
    <t>Service Provider FEIN</t>
  </si>
  <si>
    <t>DRG Cover Charge</t>
  </si>
  <si>
    <t>Service Provider Name</t>
  </si>
  <si>
    <t>Service Provider Address Line 1</t>
  </si>
  <si>
    <t>Master Service Charge</t>
  </si>
  <si>
    <t>Service Provider Address Line 2</t>
  </si>
  <si>
    <t>Modifier Code</t>
  </si>
  <si>
    <t>Service Provider City</t>
  </si>
  <si>
    <t>FED amount</t>
  </si>
  <si>
    <t>Service Provider State</t>
  </si>
  <si>
    <t>CPTL FSP amount</t>
  </si>
  <si>
    <t>Service Provider Zip Code</t>
  </si>
  <si>
    <t>CPTL HSP amount</t>
  </si>
  <si>
    <t>Service Provider County</t>
  </si>
  <si>
    <t>IME OPCPTL amount</t>
  </si>
  <si>
    <t>Service Provider Telephone Number</t>
  </si>
  <si>
    <t>DSPPSH OPCPTL amount</t>
  </si>
  <si>
    <t>Received Date</t>
  </si>
  <si>
    <t>DD OTLR OPCPTL amount</t>
  </si>
  <si>
    <t>Date of Entry</t>
  </si>
  <si>
    <t>CST OTLR OPCPTL amount</t>
  </si>
  <si>
    <t>Service Effective Date</t>
  </si>
  <si>
    <t>DIR PRMD EDUC ADJ amount</t>
  </si>
  <si>
    <t>Service End Date</t>
  </si>
  <si>
    <t>IME amount</t>
  </si>
  <si>
    <t>Provider Patient Reference Number</t>
  </si>
  <si>
    <t>DSPPSH amount</t>
  </si>
  <si>
    <t>Provider Bill Reference Number</t>
  </si>
  <si>
    <t>CPTL RT amount</t>
  </si>
  <si>
    <t>Provider Medicare Number</t>
  </si>
  <si>
    <t>DIR MED EDUC amount</t>
  </si>
  <si>
    <t>Medical Expense Code</t>
  </si>
  <si>
    <t>CST OTLR amount</t>
  </si>
  <si>
    <t>Service Location Zip Code</t>
  </si>
  <si>
    <t>HOLD HRMLS amount</t>
  </si>
  <si>
    <t>Reduction Amount</t>
  </si>
  <si>
    <t>PRMD EDUC amount</t>
  </si>
  <si>
    <t>Reduction Percent</t>
  </si>
  <si>
    <t>DD OTLR amount</t>
  </si>
  <si>
    <t>DIAG RLT GRP amount</t>
  </si>
  <si>
    <t>PPO Invoice Amount</t>
  </si>
  <si>
    <t>PPO Discount Amount</t>
  </si>
  <si>
    <t>Total Charged Amount</t>
  </si>
  <si>
    <t>Bill Payer ID Code</t>
  </si>
  <si>
    <t>PPO and Medical Bill Review RFP</t>
  </si>
  <si>
    <t xml:space="preserve">Offeror is required to populate all YELLOW cells.  </t>
  </si>
  <si>
    <t>Estimated Annual Volume of Part A Medical Bills Processed</t>
  </si>
  <si>
    <t>Estimated Annual Volume of Part B Medical Bills Processed</t>
  </si>
  <si>
    <t>Estimated Annual Volume of Part B Medical Bill Line Items Processed</t>
  </si>
  <si>
    <t>Estimated Annual Volume of All Medical Bills Processed</t>
  </si>
  <si>
    <t>Enter Unit Price per Part A Medical Bill Processed</t>
  </si>
  <si>
    <t>&lt;--- Enter Price Here</t>
  </si>
  <si>
    <t>Enter Unit Price per line of Part B Medical Bill Processed</t>
  </si>
  <si>
    <t>Estimated Annual Bill Processing Fees (automatically calculated)</t>
  </si>
  <si>
    <t xml:space="preserve">Baseline: Estimated Annual Value of Medical Bills Paid (WCA Fee Schedule) </t>
  </si>
  <si>
    <t>&lt;--- Enter Percentage Here</t>
  </si>
  <si>
    <t>Split of Savings in Excess of Guarantee</t>
  </si>
  <si>
    <t>Commonwealth Split (fixed 60%)</t>
  </si>
  <si>
    <t>Vendor Split (fixed 40%)</t>
  </si>
  <si>
    <t>Excess Savings of $10 million - $15 million</t>
  </si>
  <si>
    <t>Commonwealth Split (fixed 55%)</t>
  </si>
  <si>
    <t>Vendor Split (fixed 45%)</t>
  </si>
  <si>
    <t>Commonwealth Split (fixed 50%)</t>
  </si>
  <si>
    <t>Vendor Split (fixed 50%)</t>
  </si>
  <si>
    <t>Commonwealth Split (fixed 45%)</t>
  </si>
  <si>
    <t>Vendor Split (fixed 55%)</t>
  </si>
  <si>
    <t>One Time Start-up Costs</t>
  </si>
  <si>
    <t>Cost to develop and implement interface from vendor to SWIF</t>
  </si>
  <si>
    <t>Bill Processing Fees (automatically calculated)</t>
  </si>
  <si>
    <t>One Time Start-up Costs (automatically calculated)</t>
  </si>
  <si>
    <t>BILL TYPE</t>
  </si>
  <si>
    <t>NO. OF BILLS</t>
  </si>
  <si>
    <t>BILLED AMT</t>
  </si>
  <si>
    <t>REPRICED AMT</t>
  </si>
  <si>
    <t>AMT SAVED</t>
  </si>
  <si>
    <t>% SAVED</t>
  </si>
  <si>
    <t>PART A</t>
  </si>
  <si>
    <t>HOSPITAL</t>
  </si>
  <si>
    <t>NURSING CARE</t>
  </si>
  <si>
    <t>TOTAL FOR PART A</t>
  </si>
  <si>
    <t>PART B</t>
  </si>
  <si>
    <t>DOCTORS</t>
  </si>
  <si>
    <t>CHIROPRACTORS</t>
  </si>
  <si>
    <t>PHYSICAL THERAPY</t>
  </si>
  <si>
    <t>AMBULANCE</t>
  </si>
  <si>
    <t>PRESCRIPTIONS</t>
  </si>
  <si>
    <t>TOTAL FOR PART B</t>
  </si>
  <si>
    <t>2005 TOTALS</t>
  </si>
  <si>
    <t>2004 TOTALS</t>
  </si>
  <si>
    <t>2003 TOTALS</t>
  </si>
  <si>
    <t>2002 TOTALS</t>
  </si>
  <si>
    <t>2001 TOTALS</t>
  </si>
  <si>
    <t>NOTE: This spreadsheet does not include data relating to trauma bills.</t>
  </si>
  <si>
    <t>From Offeror to SWIF</t>
  </si>
  <si>
    <t>Document Type</t>
  </si>
  <si>
    <t xml:space="preserve">HCFA 1500 - Part B Billings </t>
  </si>
  <si>
    <t>UB 92 - Part A Billings (Medical)</t>
  </si>
  <si>
    <t>Unique Powercomp Bill ID</t>
  </si>
  <si>
    <t>4999982 (In order to display document from Powercomp)</t>
  </si>
  <si>
    <t>Workflow Flag</t>
  </si>
  <si>
    <t>Y or N</t>
  </si>
  <si>
    <t>Document Received Date</t>
  </si>
  <si>
    <t>Full Path of .tif</t>
  </si>
  <si>
    <t>D:\DIPIN\SWIFCWO04236-195224_002.TIF</t>
  </si>
  <si>
    <t>Document Date</t>
  </si>
  <si>
    <t>Document Description</t>
  </si>
  <si>
    <t xml:space="preserve">UB 92 - Part A Billings (Medical)       </t>
  </si>
  <si>
    <t xml:space="preserve">HCFA 1500 - Part B Billings     </t>
  </si>
  <si>
    <t>Medical Flag</t>
  </si>
  <si>
    <t>Document Tracking Number</t>
  </si>
  <si>
    <t>Box #, page #</t>
  </si>
  <si>
    <r>
      <t xml:space="preserve">Representative </t>
    </r>
    <r>
      <rPr>
        <b/>
        <u val="single"/>
        <sz val="12"/>
        <rFont val="Tahoma"/>
        <family val="2"/>
      </rPr>
      <t>Image</t>
    </r>
    <r>
      <rPr>
        <b/>
        <sz val="11"/>
        <rFont val="Tahoma"/>
        <family val="2"/>
      </rPr>
      <t xml:space="preserve"> Interface List
From Offeror to SWIF</t>
    </r>
  </si>
  <si>
    <t>Appendix I</t>
  </si>
  <si>
    <t>Exhibit C -Cost Submittal</t>
  </si>
  <si>
    <t>Instructions to Offerors:</t>
  </si>
  <si>
    <t>All other cells are locked.</t>
  </si>
  <si>
    <t>The spreadsheet will automatically calculate Total Costs to the Commonwealth</t>
  </si>
  <si>
    <t>ALL REQUIRED (YELLOW) CELLS MUST BE POPULATED OR PROPOSAL WILL BE REJECTED.</t>
  </si>
  <si>
    <t>Anticipated Overall Percentage Savings Through Panel/PPO/Discounts</t>
  </si>
  <si>
    <t xml:space="preserve">Anticipated Overall Savings Through Panel/PPO/Discounts </t>
  </si>
  <si>
    <t>Enter Guaranteed Percentage Savings Earned Through Panel/PPO/Discounts</t>
  </si>
  <si>
    <t>Est. Guaranteed Annual Savings to the Commonwealth (automatically calculated)</t>
  </si>
  <si>
    <t>Savings in Excess of Guarantee</t>
  </si>
  <si>
    <t xml:space="preserve"> Excess Savings up to $5 million</t>
  </si>
  <si>
    <t>Excess Savings of $ 5 million - $10 million</t>
  </si>
  <si>
    <t>Excess Savings over $15 million</t>
  </si>
  <si>
    <t>Total Est. Savings to Commonwealth (automatically calculated)</t>
  </si>
  <si>
    <t>Total Est. Savings Retained by Vendor (automatically calculated)</t>
  </si>
  <si>
    <t>&lt;--- Enter Fixed Price Here</t>
  </si>
  <si>
    <t>Estimated Net Cost / Benefit to be Evaluated (automatically calculated)</t>
  </si>
  <si>
    <t>Locations and Number of Policy Holders</t>
  </si>
  <si>
    <t>Payroll Class Code</t>
  </si>
  <si>
    <t>Part A &amp; B Bill Data</t>
  </si>
  <si>
    <t>Confidentiality Certification</t>
  </si>
  <si>
    <t>Appendix H:</t>
  </si>
  <si>
    <t>Appendix I:</t>
  </si>
  <si>
    <t>Image Interface</t>
  </si>
  <si>
    <t>Appendix J:</t>
  </si>
  <si>
    <t>Appendix L:</t>
  </si>
  <si>
    <t>Appendix K:</t>
  </si>
  <si>
    <t>Appendix M:</t>
  </si>
  <si>
    <t>SWIF Trauma Bill Data</t>
  </si>
  <si>
    <t>Appendix N:</t>
  </si>
  <si>
    <r>
      <t>Signature Page</t>
    </r>
    <r>
      <rPr>
        <sz val="10"/>
        <color indexed="10"/>
        <rFont val="Arial"/>
        <family val="2"/>
      </rPr>
      <t>*</t>
    </r>
  </si>
  <si>
    <t>Field Definitions</t>
  </si>
  <si>
    <t>Policy number assigned by PowerComp for insured</t>
  </si>
  <si>
    <t>Claim Number assigned by Powercomp for claim</t>
  </si>
  <si>
    <t>Name of claimant that injury occurred to</t>
  </si>
  <si>
    <t>Claimant's primary residence address(line 1)</t>
  </si>
  <si>
    <t>Claimant's primary residence address(line 2)</t>
  </si>
  <si>
    <t xml:space="preserve">Claimant's primary city residence </t>
  </si>
  <si>
    <t xml:space="preserve">Claimant's primary state of residence </t>
  </si>
  <si>
    <t xml:space="preserve">Claimant's primary zip code of residence </t>
  </si>
  <si>
    <t xml:space="preserve">Claimant's primary county of residence </t>
  </si>
  <si>
    <t xml:space="preserve">Claimant's primary country of residence </t>
  </si>
  <si>
    <t>Claimant's primary phone number</t>
  </si>
  <si>
    <t>Claimant's social security number</t>
  </si>
  <si>
    <t>The date that the injury occurred for this claim</t>
  </si>
  <si>
    <t>Claimant's birth date</t>
  </si>
  <si>
    <t xml:space="preserve">Primary AMA Code for medical diagnosis or treatment </t>
  </si>
  <si>
    <t xml:space="preserve">Secondary AMA Code for medical diagnosis or treatment </t>
  </si>
  <si>
    <t>Primary part of body that was injured</t>
  </si>
  <si>
    <t>How the injury occurred (fall, struck, burn, etc.)</t>
  </si>
  <si>
    <t>Appendix H - Representative Interface List - From SWIF to Offeror</t>
  </si>
  <si>
    <t>Bill Format - Header (medical bills)</t>
  </si>
  <si>
    <t>Bill Format - Line Item (medical bills)</t>
  </si>
  <si>
    <t>H   =   for header record</t>
  </si>
  <si>
    <t>L =  for Line Item record</t>
  </si>
  <si>
    <t>HCFA or Pharmacy</t>
  </si>
  <si>
    <t>The beginning date for the services being billed</t>
  </si>
  <si>
    <t>Claim Number assigned by Powercomp</t>
  </si>
  <si>
    <t>The ending date for the services being billed</t>
  </si>
  <si>
    <t>Type of treatment provided</t>
  </si>
  <si>
    <t>Treatment supplies used including ambulance service</t>
  </si>
  <si>
    <t>National Drug Code if drugs have been administered</t>
  </si>
  <si>
    <t>Dental procedure code</t>
  </si>
  <si>
    <t xml:space="preserve">UB92 Revenue Code present on UB92 bill </t>
  </si>
  <si>
    <t xml:space="preserve">AMA Code for medical diagnosis or treatment </t>
  </si>
  <si>
    <t>Type of units administered to patient(claimant) ML, ect.</t>
  </si>
  <si>
    <t>Amount charged for this treatment</t>
  </si>
  <si>
    <t xml:space="preserve">Amount actually paid </t>
  </si>
  <si>
    <t>Amount approved to be paid</t>
  </si>
  <si>
    <t>Fee amount that SWIF will pay for this line item as identified by zone</t>
  </si>
  <si>
    <t xml:space="preserve">Reason for Reduction of billed amount for a charge denied </t>
  </si>
  <si>
    <t>Description of reduction reason code</t>
  </si>
  <si>
    <t>Number of days covered for this treatment as inpatient</t>
  </si>
  <si>
    <t>Average length of stay for DRG Claim</t>
  </si>
  <si>
    <t>Diagnostic Related Grouping number</t>
  </si>
  <si>
    <t>Federal identification number of physician that attended the claimant</t>
  </si>
  <si>
    <t>Cover Charge for DRG claim</t>
  </si>
  <si>
    <t>Name of physician that attended to the claimant</t>
  </si>
  <si>
    <t>DRG Claim Discharge Status</t>
  </si>
  <si>
    <t>Discharge status for DRG claim</t>
  </si>
  <si>
    <t>Address line 1 of physican that attended to the claimant</t>
  </si>
  <si>
    <t>Charge Master Service Code of Type of service code</t>
  </si>
  <si>
    <t>Address line 2 of physican that attended to the claimant</t>
  </si>
  <si>
    <t>Modified reduction reason code</t>
  </si>
  <si>
    <t>City of physican that attended to the claimant</t>
  </si>
  <si>
    <t>Longshoreman Federal Payment Amount</t>
  </si>
  <si>
    <t>State of physican that attended to the claimant</t>
  </si>
  <si>
    <t>LongShoreman Capital Federal Specific Payment</t>
  </si>
  <si>
    <t>Zip code of physican that attended to the claimant</t>
  </si>
  <si>
    <t>LongShoreman Capital Hospital Specific Payment</t>
  </si>
  <si>
    <t>County of physican that attended to the claimant</t>
  </si>
  <si>
    <t>LongShoreman Indirect Medical Education add on</t>
  </si>
  <si>
    <t>Telephone number of physican that attended to the claimant</t>
  </si>
  <si>
    <t>LongShoreman Disproportionate Share add on</t>
  </si>
  <si>
    <t>Date claim was received by SWIF</t>
  </si>
  <si>
    <t>LongShoreman Day Outlier add on</t>
  </si>
  <si>
    <t>Date the claim was entered into the Powercomp system</t>
  </si>
  <si>
    <t>LongShoreman Cost Outlier add on</t>
  </si>
  <si>
    <t xml:space="preserve">  Effective date of services performed for claimant</t>
  </si>
  <si>
    <t>LongShoreman Direct and Paramedical Medical Education Adjustment</t>
  </si>
  <si>
    <t>Ending Date of services performed for  claimant for bill</t>
  </si>
  <si>
    <t>Indirect Medical Education add on</t>
  </si>
  <si>
    <t>The patient number that the provider assigned to this claimant</t>
  </si>
  <si>
    <t>Disproportionate Share add on</t>
  </si>
  <si>
    <t>The bill number that the provider assigned to this claimant</t>
  </si>
  <si>
    <t>Capital portion of the DRG calculation</t>
  </si>
  <si>
    <t>The medicare number of the provider(physician)</t>
  </si>
  <si>
    <t>Direct Medical Education add on</t>
  </si>
  <si>
    <t>The type of expense the provider is charging (Scheduling Medical Examination, Independent Medical Exam (IME))</t>
  </si>
  <si>
    <t>Cost Outlier add on</t>
  </si>
  <si>
    <t>Zip code of location where treatment is provided</t>
  </si>
  <si>
    <t>Hold Harmless rate</t>
  </si>
  <si>
    <t>Reduction amount to billed amount for a charge denied due to insuffcient claim info, ect.</t>
  </si>
  <si>
    <t>Paramedical Education add on</t>
  </si>
  <si>
    <t>Percentage of denied amount to total billed amount</t>
  </si>
  <si>
    <t>Day Outlier add on</t>
  </si>
  <si>
    <t>DRG amount</t>
  </si>
  <si>
    <t>Amount of total bill less the discount agreed upon by the PPO and SWIF</t>
  </si>
  <si>
    <t>Amount of discount as agreed upon between PPO and SWIF</t>
  </si>
  <si>
    <t>Actual charged amount by provider</t>
  </si>
  <si>
    <t>SWIF's payer I.d. number</t>
  </si>
  <si>
    <t>Year</t>
  </si>
  <si>
    <t>Amount Billed</t>
  </si>
  <si>
    <t>Amount Paid</t>
  </si>
  <si>
    <t>Amount Saved</t>
  </si>
  <si>
    <t>% Saved</t>
  </si>
  <si>
    <r>
      <t>Interface Offeror to SWIF (</t>
    </r>
    <r>
      <rPr>
        <sz val="10"/>
        <color indexed="10"/>
        <rFont val="Arial"/>
        <family val="2"/>
      </rPr>
      <t>updated</t>
    </r>
    <r>
      <rPr>
        <sz val="10"/>
        <rFont val="Arial"/>
        <family val="0"/>
      </rPr>
      <t>)</t>
    </r>
  </si>
  <si>
    <r>
      <t>Interface SWIF to Offeror (</t>
    </r>
    <r>
      <rPr>
        <sz val="10"/>
        <color indexed="10"/>
        <rFont val="Arial"/>
        <family val="2"/>
      </rPr>
      <t>updated</t>
    </r>
    <r>
      <rPr>
        <sz val="10"/>
        <rFont val="Arial"/>
        <family val="0"/>
      </rPr>
      <t>)</t>
    </r>
  </si>
  <si>
    <r>
      <t>SWIF Trauma Bill Data (</t>
    </r>
    <r>
      <rPr>
        <sz val="10"/>
        <color indexed="10"/>
        <rFont val="Arial"/>
        <family val="2"/>
      </rPr>
      <t>added</t>
    </r>
    <r>
      <rPr>
        <sz val="10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</si>
</sst>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_);_(* \(#,##0\);_(* &quot;-&quot;??_);_(@_)"/>
    <numFmt numFmtId="171" formatCode="&quot;$&quot;#,##0.00"/>
    <numFmt numFmtId="172" formatCode="[$€-2]\ #,##0.00_);[Red]\([$€-2]\ #,##0.00\)"/>
    <numFmt numFmtId="173" formatCode="&quot;$&quot;#,##0"/>
  </numFmts>
  <fonts count="18">
    <font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ahoma"/>
      <family val="2"/>
    </font>
    <font>
      <b/>
      <sz val="11"/>
      <name val="Tahoma"/>
      <family val="2"/>
    </font>
    <font>
      <sz val="16"/>
      <name val="Arial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Tahoma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41" fontId="0" fillId="0" borderId="0" xfId="15" applyNumberFormat="1" applyFont="1" applyAlignment="1">
      <alignment horizontal="right"/>
    </xf>
    <xf numFmtId="41" fontId="0" fillId="0" borderId="0" xfId="15" applyNumberFormat="1" applyFont="1" applyAlignment="1">
      <alignment/>
    </xf>
    <xf numFmtId="5" fontId="0" fillId="0" borderId="0" xfId="17" applyNumberFormat="1" applyFont="1" applyAlignment="1">
      <alignment/>
    </xf>
    <xf numFmtId="5" fontId="0" fillId="0" borderId="0" xfId="17" applyNumberFormat="1" applyFont="1" applyAlignment="1">
      <alignment horizontal="right"/>
    </xf>
    <xf numFmtId="0" fontId="0" fillId="0" borderId="0" xfId="0" applyFont="1" applyAlignment="1">
      <alignment horizontal="right"/>
    </xf>
    <xf numFmtId="41" fontId="3" fillId="0" borderId="0" xfId="15" applyNumberFormat="1" applyFont="1" applyAlignment="1">
      <alignment horizontal="right"/>
    </xf>
    <xf numFmtId="41" fontId="3" fillId="0" borderId="0" xfId="15" applyNumberFormat="1" applyFont="1" applyAlignment="1">
      <alignment/>
    </xf>
    <xf numFmtId="0" fontId="0" fillId="0" borderId="0" xfId="0" applyFont="1" applyAlignment="1">
      <alignment horizontal="justify" vertical="center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justify"/>
    </xf>
    <xf numFmtId="41" fontId="0" fillId="0" borderId="0" xfId="15" applyNumberFormat="1" applyFont="1" applyFill="1" applyAlignment="1">
      <alignment/>
    </xf>
    <xf numFmtId="41" fontId="0" fillId="0" borderId="0" xfId="15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2" borderId="0" xfId="0" applyFont="1" applyFill="1" applyAlignment="1">
      <alignment horizontal="justify"/>
    </xf>
    <xf numFmtId="169" fontId="0" fillId="2" borderId="0" xfId="17" applyNumberFormat="1" applyFont="1" applyFill="1" applyAlignment="1">
      <alignment horizontal="right"/>
    </xf>
    <xf numFmtId="5" fontId="0" fillId="2" borderId="0" xfId="17" applyNumberFormat="1" applyFont="1" applyFill="1" applyAlignment="1">
      <alignment/>
    </xf>
    <xf numFmtId="5" fontId="0" fillId="2" borderId="0" xfId="17" applyNumberFormat="1" applyFont="1" applyFill="1" applyAlignment="1">
      <alignment horizontal="right"/>
    </xf>
    <xf numFmtId="0" fontId="5" fillId="0" borderId="0" xfId="0" applyFont="1" applyAlignment="1">
      <alignment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41" fontId="1" fillId="0" borderId="0" xfId="15" applyNumberFormat="1" applyFont="1" applyAlignment="1">
      <alignment/>
    </xf>
    <xf numFmtId="41" fontId="1" fillId="0" borderId="0" xfId="15" applyNumberFormat="1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70" fontId="0" fillId="0" borderId="0" xfId="15" applyNumberFormat="1" applyFill="1" applyAlignment="1">
      <alignment/>
    </xf>
    <xf numFmtId="0" fontId="0" fillId="0" borderId="0" xfId="0" applyAlignment="1">
      <alignment horizontal="left"/>
    </xf>
    <xf numFmtId="5" fontId="0" fillId="0" borderId="0" xfId="17" applyNumberFormat="1" applyAlignment="1">
      <alignment/>
    </xf>
    <xf numFmtId="5" fontId="1" fillId="0" borderId="0" xfId="17" applyNumberFormat="1" applyFont="1" applyAlignment="1">
      <alignment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14" fontId="4" fillId="8" borderId="0" xfId="0" applyNumberFormat="1" applyFont="1" applyFill="1" applyAlignment="1">
      <alignment horizontal="center"/>
    </xf>
    <xf numFmtId="14" fontId="4" fillId="9" borderId="0" xfId="0" applyNumberFormat="1" applyFont="1" applyFill="1" applyAlignment="1">
      <alignment horizontal="center"/>
    </xf>
    <xf numFmtId="14" fontId="4" fillId="3" borderId="0" xfId="0" applyNumberFormat="1" applyFont="1" applyFill="1" applyAlignment="1">
      <alignment horizontal="center"/>
    </xf>
    <xf numFmtId="14" fontId="4" fillId="10" borderId="0" xfId="0" applyNumberFormat="1" applyFont="1" applyFill="1" applyAlignment="1">
      <alignment horizontal="center"/>
    </xf>
    <xf numFmtId="14" fontId="4" fillId="6" borderId="0" xfId="0" applyNumberFormat="1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0" fillId="0" borderId="0" xfId="0" applyAlignment="1">
      <alignment shrinkToFit="1"/>
    </xf>
    <xf numFmtId="3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4" fillId="0" borderId="0" xfId="0" applyFont="1" applyAlignment="1">
      <alignment wrapText="1"/>
    </xf>
    <xf numFmtId="171" fontId="4" fillId="0" borderId="0" xfId="0" applyNumberFormat="1" applyFont="1" applyFill="1" applyBorder="1" applyAlignment="1">
      <alignment/>
    </xf>
    <xf numFmtId="0" fontId="4" fillId="0" borderId="0" xfId="0" applyFont="1" applyAlignment="1">
      <alignment shrinkToFit="1"/>
    </xf>
    <xf numFmtId="0" fontId="0" fillId="0" borderId="0" xfId="0" applyFill="1" applyBorder="1" applyAlignment="1">
      <alignment/>
    </xf>
    <xf numFmtId="6" fontId="0" fillId="0" borderId="0" xfId="0" applyNumberFormat="1" applyFont="1" applyFill="1" applyBorder="1" applyAlignment="1">
      <alignment/>
    </xf>
    <xf numFmtId="9" fontId="0" fillId="0" borderId="0" xfId="0" applyNumberFormat="1" applyFill="1" applyBorder="1" applyAlignment="1">
      <alignment/>
    </xf>
    <xf numFmtId="6" fontId="0" fillId="0" borderId="0" xfId="0" applyNumberFormat="1" applyAlignment="1">
      <alignment shrinkToFit="1"/>
    </xf>
    <xf numFmtId="6" fontId="4" fillId="0" borderId="0" xfId="0" applyNumberFormat="1" applyFont="1" applyFill="1" applyBorder="1" applyAlignment="1">
      <alignment shrinkToFit="1"/>
    </xf>
    <xf numFmtId="0" fontId="4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0" fillId="11" borderId="0" xfId="0" applyFill="1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171" fontId="0" fillId="0" borderId="0" xfId="0" applyNumberFormat="1" applyAlignment="1">
      <alignment/>
    </xf>
    <xf numFmtId="7" fontId="4" fillId="0" borderId="0" xfId="0" applyNumberFormat="1" applyFont="1" applyAlignment="1">
      <alignment/>
    </xf>
    <xf numFmtId="0" fontId="0" fillId="0" borderId="0" xfId="0" applyAlignment="1">
      <alignment wrapText="1"/>
    </xf>
    <xf numFmtId="6" fontId="0" fillId="0" borderId="0" xfId="0" applyNumberFormat="1" applyFont="1" applyAlignment="1">
      <alignment/>
    </xf>
    <xf numFmtId="6" fontId="4" fillId="0" borderId="0" xfId="0" applyNumberFormat="1" applyFont="1" applyAlignment="1">
      <alignment shrinkToFi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12" borderId="0" xfId="0" applyFill="1" applyAlignment="1">
      <alignment/>
    </xf>
    <xf numFmtId="0" fontId="8" fillId="12" borderId="0" xfId="20" applyFill="1" applyAlignment="1">
      <alignment/>
    </xf>
    <xf numFmtId="0" fontId="12" fillId="12" borderId="0" xfId="0" applyFont="1" applyFill="1" applyAlignment="1">
      <alignment/>
    </xf>
    <xf numFmtId="0" fontId="13" fillId="12" borderId="0" xfId="0" applyFont="1" applyFill="1" applyAlignment="1">
      <alignment/>
    </xf>
    <xf numFmtId="0" fontId="2" fillId="12" borderId="0" xfId="0" applyFont="1" applyFill="1" applyAlignment="1">
      <alignment/>
    </xf>
    <xf numFmtId="0" fontId="6" fillId="0" borderId="0" xfId="0" applyFont="1" applyAlignment="1">
      <alignment shrinkToFit="1"/>
    </xf>
    <xf numFmtId="0" fontId="5" fillId="0" borderId="0" xfId="0" applyFont="1" applyAlignment="1">
      <alignment wrapText="1" shrinkToFit="1"/>
    </xf>
    <xf numFmtId="173" fontId="4" fillId="0" borderId="0" xfId="0" applyNumberFormat="1" applyFont="1" applyAlignment="1">
      <alignment/>
    </xf>
    <xf numFmtId="0" fontId="5" fillId="0" borderId="0" xfId="0" applyFont="1" applyAlignment="1">
      <alignment vertical="top" wrapText="1" shrinkToFit="1"/>
    </xf>
    <xf numFmtId="0" fontId="4" fillId="0" borderId="0" xfId="0" applyFont="1" applyFill="1" applyAlignment="1">
      <alignment/>
    </xf>
    <xf numFmtId="44" fontId="0" fillId="0" borderId="0" xfId="17" applyAlignment="1">
      <alignment/>
    </xf>
    <xf numFmtId="44" fontId="0" fillId="0" borderId="0" xfId="17" applyFill="1" applyAlignment="1">
      <alignment/>
    </xf>
    <xf numFmtId="0" fontId="4" fillId="0" borderId="0" xfId="0" applyFont="1" applyFill="1" applyAlignment="1">
      <alignment shrinkToFi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173" fontId="4" fillId="0" borderId="0" xfId="0" applyNumberFormat="1" applyFont="1" applyAlignment="1">
      <alignment horizontal="center"/>
    </xf>
    <xf numFmtId="0" fontId="4" fillId="8" borderId="0" xfId="0" applyFont="1" applyFill="1" applyAlignment="1">
      <alignment horizontal="left"/>
    </xf>
    <xf numFmtId="0" fontId="0" fillId="8" borderId="0" xfId="0" applyFill="1" applyAlignment="1">
      <alignment/>
    </xf>
    <xf numFmtId="173" fontId="0" fillId="8" borderId="0" xfId="0" applyNumberFormat="1" applyFill="1" applyAlignment="1">
      <alignment/>
    </xf>
    <xf numFmtId="173" fontId="0" fillId="0" borderId="0" xfId="0" applyNumberFormat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173" fontId="0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173" fontId="0" fillId="0" borderId="2" xfId="0" applyNumberFormat="1" applyBorder="1" applyAlignment="1">
      <alignment/>
    </xf>
    <xf numFmtId="0" fontId="4" fillId="8" borderId="0" xfId="0" applyFont="1" applyFill="1" applyAlignment="1">
      <alignment/>
    </xf>
    <xf numFmtId="3" fontId="4" fillId="8" borderId="0" xfId="0" applyNumberFormat="1" applyFont="1" applyFill="1" applyAlignment="1">
      <alignment/>
    </xf>
    <xf numFmtId="173" fontId="4" fillId="8" borderId="0" xfId="0" applyNumberFormat="1" applyFont="1" applyFill="1" applyAlignment="1">
      <alignment/>
    </xf>
    <xf numFmtId="0" fontId="4" fillId="13" borderId="0" xfId="0" applyFont="1" applyFill="1" applyAlignment="1">
      <alignment horizontal="left"/>
    </xf>
    <xf numFmtId="0" fontId="0" fillId="13" borderId="0" xfId="0" applyFill="1" applyAlignment="1">
      <alignment/>
    </xf>
    <xf numFmtId="173" fontId="0" fillId="13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0" borderId="2" xfId="0" applyNumberFormat="1" applyBorder="1" applyAlignment="1">
      <alignment/>
    </xf>
    <xf numFmtId="0" fontId="4" fillId="13" borderId="0" xfId="0" applyFont="1" applyFill="1" applyAlignment="1">
      <alignment/>
    </xf>
    <xf numFmtId="3" fontId="4" fillId="13" borderId="0" xfId="0" applyNumberFormat="1" applyFont="1" applyFill="1" applyAlignment="1">
      <alignment/>
    </xf>
    <xf numFmtId="4" fontId="4" fillId="13" borderId="0" xfId="0" applyNumberFormat="1" applyFont="1" applyFill="1" applyAlignment="1">
      <alignment/>
    </xf>
    <xf numFmtId="0" fontId="4" fillId="3" borderId="0" xfId="0" applyFont="1" applyFill="1" applyAlignment="1">
      <alignment horizontal="left"/>
    </xf>
    <xf numFmtId="3" fontId="0" fillId="3" borderId="0" xfId="0" applyNumberFormat="1" applyFill="1" applyAlignment="1">
      <alignment/>
    </xf>
    <xf numFmtId="4" fontId="0" fillId="3" borderId="0" xfId="0" applyNumberFormat="1" applyFill="1" applyAlignment="1">
      <alignment/>
    </xf>
    <xf numFmtId="0" fontId="4" fillId="3" borderId="0" xfId="0" applyFont="1" applyFill="1" applyAlignment="1">
      <alignment/>
    </xf>
    <xf numFmtId="3" fontId="4" fillId="3" borderId="0" xfId="0" applyNumberFormat="1" applyFont="1" applyFill="1" applyAlignment="1">
      <alignment/>
    </xf>
    <xf numFmtId="4" fontId="4" fillId="3" borderId="0" xfId="0" applyNumberFormat="1" applyFont="1" applyFill="1" applyAlignment="1">
      <alignment/>
    </xf>
    <xf numFmtId="0" fontId="4" fillId="10" borderId="0" xfId="0" applyFont="1" applyFill="1" applyAlignment="1">
      <alignment horizontal="left"/>
    </xf>
    <xf numFmtId="0" fontId="0" fillId="10" borderId="0" xfId="0" applyFill="1" applyAlignment="1">
      <alignment/>
    </xf>
    <xf numFmtId="0" fontId="4" fillId="10" borderId="0" xfId="0" applyFont="1" applyFill="1" applyAlignment="1">
      <alignment/>
    </xf>
    <xf numFmtId="3" fontId="4" fillId="10" borderId="0" xfId="0" applyNumberFormat="1" applyFont="1" applyFill="1" applyAlignment="1">
      <alignment/>
    </xf>
    <xf numFmtId="4" fontId="4" fillId="10" borderId="0" xfId="0" applyNumberFormat="1" applyFont="1" applyFill="1" applyAlignment="1">
      <alignment/>
    </xf>
    <xf numFmtId="0" fontId="4" fillId="6" borderId="0" xfId="0" applyFont="1" applyFill="1" applyAlignment="1">
      <alignment horizontal="left"/>
    </xf>
    <xf numFmtId="0" fontId="0" fillId="6" borderId="0" xfId="0" applyFill="1" applyAlignment="1">
      <alignment/>
    </xf>
    <xf numFmtId="0" fontId="4" fillId="6" borderId="0" xfId="0" applyFont="1" applyFill="1" applyAlignment="1">
      <alignment/>
    </xf>
    <xf numFmtId="3" fontId="4" fillId="6" borderId="0" xfId="0" applyNumberFormat="1" applyFont="1" applyFill="1" applyAlignment="1">
      <alignment/>
    </xf>
    <xf numFmtId="4" fontId="4" fillId="6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0" fillId="0" borderId="0" xfId="0" applyFont="1" applyFill="1" applyAlignment="1">
      <alignment horizontal="justify" vertical="center"/>
    </xf>
    <xf numFmtId="0" fontId="16" fillId="0" borderId="3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6" fillId="0" borderId="5" xfId="0" applyFont="1" applyBorder="1" applyAlignment="1">
      <alignment horizontal="right" vertical="top" wrapText="1"/>
    </xf>
    <xf numFmtId="0" fontId="16" fillId="0" borderId="6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14" fontId="16" fillId="0" borderId="6" xfId="0" applyNumberFormat="1" applyFont="1" applyBorder="1" applyAlignment="1">
      <alignment vertical="top" wrapText="1"/>
    </xf>
    <xf numFmtId="0" fontId="4" fillId="12" borderId="7" xfId="0" applyFont="1" applyFill="1" applyBorder="1" applyAlignment="1">
      <alignment/>
    </xf>
    <xf numFmtId="0" fontId="0" fillId="12" borderId="7" xfId="0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44" fontId="6" fillId="3" borderId="7" xfId="17" applyFont="1" applyFill="1" applyBorder="1" applyAlignment="1" applyProtection="1">
      <alignment horizontal="center"/>
      <protection locked="0"/>
    </xf>
    <xf numFmtId="44" fontId="4" fillId="0" borderId="0" xfId="17" applyFont="1" applyAlignment="1">
      <alignment/>
    </xf>
    <xf numFmtId="169" fontId="0" fillId="0" borderId="0" xfId="17" applyNumberFormat="1" applyFont="1" applyAlignment="1">
      <alignment/>
    </xf>
    <xf numFmtId="9" fontId="6" fillId="3" borderId="7" xfId="21" applyFont="1" applyFill="1" applyBorder="1" applyAlignment="1" applyProtection="1">
      <alignment horizontal="center"/>
      <protection locked="0"/>
    </xf>
    <xf numFmtId="44" fontId="0" fillId="0" borderId="0" xfId="17" applyAlignment="1">
      <alignment shrinkToFit="1"/>
    </xf>
    <xf numFmtId="9" fontId="6" fillId="3" borderId="7" xfId="0" applyNumberFormat="1" applyFont="1" applyFill="1" applyBorder="1" applyAlignment="1" applyProtection="1">
      <alignment horizontal="center"/>
      <protection locked="0"/>
    </xf>
    <xf numFmtId="44" fontId="4" fillId="0" borderId="0" xfId="17" applyFont="1" applyAlignment="1">
      <alignment shrinkToFit="1"/>
    </xf>
    <xf numFmtId="44" fontId="6" fillId="3" borderId="7" xfId="17" applyFont="1" applyFill="1" applyBorder="1" applyAlignment="1" applyProtection="1">
      <alignment/>
      <protection locked="0"/>
    </xf>
    <xf numFmtId="0" fontId="0" fillId="12" borderId="0" xfId="0" applyFont="1" applyFill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0" xfId="0" applyFont="1" applyAlignment="1">
      <alignment/>
    </xf>
    <xf numFmtId="0" fontId="0" fillId="0" borderId="7" xfId="0" applyFont="1" applyBorder="1" applyAlignment="1">
      <alignment vertical="top" wrapText="1"/>
    </xf>
    <xf numFmtId="0" fontId="0" fillId="0" borderId="7" xfId="0" applyFont="1" applyBorder="1" applyAlignment="1">
      <alignment wrapText="1"/>
    </xf>
    <xf numFmtId="0" fontId="17" fillId="0" borderId="7" xfId="0" applyFont="1" applyBorder="1" applyAlignment="1">
      <alignment/>
    </xf>
    <xf numFmtId="0" fontId="17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5" fontId="4" fillId="0" borderId="0" xfId="0" applyNumberFormat="1" applyFont="1" applyAlignment="1">
      <alignment/>
    </xf>
    <xf numFmtId="0" fontId="4" fillId="8" borderId="0" xfId="0" applyFont="1" applyFill="1" applyAlignment="1">
      <alignment horizontal="center"/>
    </xf>
    <xf numFmtId="3" fontId="4" fillId="8" borderId="0" xfId="0" applyNumberFormat="1" applyFont="1" applyFill="1" applyAlignment="1">
      <alignment wrapText="1"/>
    </xf>
    <xf numFmtId="6" fontId="4" fillId="8" borderId="0" xfId="0" applyNumberFormat="1" applyFont="1" applyFill="1" applyAlignment="1">
      <alignment/>
    </xf>
    <xf numFmtId="0" fontId="4" fillId="13" borderId="0" xfId="0" applyFont="1" applyFill="1" applyAlignment="1">
      <alignment horizontal="center"/>
    </xf>
    <xf numFmtId="5" fontId="4" fillId="13" borderId="0" xfId="0" applyNumberFormat="1" applyFont="1" applyFill="1" applyAlignment="1">
      <alignment/>
    </xf>
    <xf numFmtId="0" fontId="4" fillId="3" borderId="0" xfId="0" applyFont="1" applyFill="1" applyAlignment="1">
      <alignment horizontal="center"/>
    </xf>
    <xf numFmtId="5" fontId="4" fillId="3" borderId="0" xfId="0" applyNumberFormat="1" applyFont="1" applyFill="1" applyAlignment="1">
      <alignment/>
    </xf>
    <xf numFmtId="0" fontId="4" fillId="10" borderId="0" xfId="0" applyFont="1" applyFill="1" applyAlignment="1">
      <alignment horizontal="center"/>
    </xf>
    <xf numFmtId="5" fontId="4" fillId="10" borderId="0" xfId="0" applyNumberFormat="1" applyFont="1" applyFill="1" applyAlignment="1">
      <alignment/>
    </xf>
    <xf numFmtId="0" fontId="4" fillId="6" borderId="0" xfId="0" applyFont="1" applyFill="1" applyAlignment="1">
      <alignment horizontal="center"/>
    </xf>
    <xf numFmtId="5" fontId="4" fillId="6" borderId="0" xfId="0" applyNumberFormat="1" applyFont="1" applyFill="1" applyAlignment="1">
      <alignment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gs.state.pa.us/dgs/lib/dgs/forms/comod/procurementforms/std274_sap.doc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D50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25.00390625" style="0" customWidth="1"/>
    <col min="2" max="2" width="73.140625" style="0" customWidth="1"/>
    <col min="3" max="3" width="21.8515625" style="0" customWidth="1"/>
    <col min="4" max="4" width="27.57421875" style="0" customWidth="1"/>
  </cols>
  <sheetData>
    <row r="1" spans="1:3" ht="20.25">
      <c r="A1" s="77" t="s">
        <v>94</v>
      </c>
      <c r="B1" s="78" t="s">
        <v>204</v>
      </c>
      <c r="C1" s="75"/>
    </row>
    <row r="2" spans="1:3" ht="12.75">
      <c r="A2" s="75"/>
      <c r="B2" s="75"/>
      <c r="C2" s="75"/>
    </row>
    <row r="3" spans="1:3" ht="12.75">
      <c r="A3" s="79" t="s">
        <v>274</v>
      </c>
      <c r="B3" s="75" t="s">
        <v>112</v>
      </c>
      <c r="C3" s="75"/>
    </row>
    <row r="4" spans="1:3" ht="12.75">
      <c r="A4" s="75"/>
      <c r="B4" s="75" t="s">
        <v>111</v>
      </c>
      <c r="C4" s="75"/>
    </row>
    <row r="5" spans="1:3" ht="12.75">
      <c r="A5" s="75"/>
      <c r="B5" s="75"/>
      <c r="C5" s="75"/>
    </row>
    <row r="6" spans="1:3" ht="12.75">
      <c r="A6" s="75" t="s">
        <v>103</v>
      </c>
      <c r="B6" s="76" t="s">
        <v>100</v>
      </c>
      <c r="C6" s="75"/>
    </row>
    <row r="7" spans="1:3" ht="12.75">
      <c r="A7" s="75" t="s">
        <v>104</v>
      </c>
      <c r="B7" s="75" t="s">
        <v>113</v>
      </c>
      <c r="C7" s="75"/>
    </row>
    <row r="8" spans="1:3" ht="12.75">
      <c r="A8" s="75" t="s">
        <v>105</v>
      </c>
      <c r="B8" s="75" t="s">
        <v>110</v>
      </c>
      <c r="C8" s="75"/>
    </row>
    <row r="9" spans="1:3" ht="12.75">
      <c r="A9" s="75" t="s">
        <v>106</v>
      </c>
      <c r="B9" s="75" t="s">
        <v>290</v>
      </c>
      <c r="C9" s="75"/>
    </row>
    <row r="10" spans="1:3" ht="12.75">
      <c r="A10" s="75" t="s">
        <v>107</v>
      </c>
      <c r="B10" s="75" t="s">
        <v>291</v>
      </c>
      <c r="C10" s="75"/>
    </row>
    <row r="11" spans="1:3" ht="12.75">
      <c r="A11" s="75" t="s">
        <v>108</v>
      </c>
      <c r="B11" s="75" t="s">
        <v>292</v>
      </c>
      <c r="C11" s="75"/>
    </row>
    <row r="12" spans="1:3" ht="12.75">
      <c r="A12" s="75" t="s">
        <v>109</v>
      </c>
      <c r="B12" s="75" t="s">
        <v>293</v>
      </c>
      <c r="C12" s="75"/>
    </row>
    <row r="13" spans="1:3" ht="12.75">
      <c r="A13" s="75" t="s">
        <v>294</v>
      </c>
      <c r="B13" s="75" t="s">
        <v>400</v>
      </c>
      <c r="C13" s="75"/>
    </row>
    <row r="14" spans="1:3" ht="12.75">
      <c r="A14" s="75" t="s">
        <v>295</v>
      </c>
      <c r="B14" s="75" t="s">
        <v>399</v>
      </c>
      <c r="C14" s="75"/>
    </row>
    <row r="15" spans="1:3" ht="12.75">
      <c r="A15" s="75" t="s">
        <v>297</v>
      </c>
      <c r="B15" s="75" t="s">
        <v>296</v>
      </c>
      <c r="C15" s="75"/>
    </row>
    <row r="16" spans="1:3" ht="12.75">
      <c r="A16" s="148" t="s">
        <v>299</v>
      </c>
      <c r="B16" s="75" t="s">
        <v>101</v>
      </c>
      <c r="C16" s="75"/>
    </row>
    <row r="17" spans="1:3" ht="12.75">
      <c r="A17" s="75" t="s">
        <v>298</v>
      </c>
      <c r="B17" s="75" t="s">
        <v>102</v>
      </c>
      <c r="C17" s="75"/>
    </row>
    <row r="18" spans="1:4" ht="12.75">
      <c r="A18" s="75" t="s">
        <v>300</v>
      </c>
      <c r="B18" s="75" t="s">
        <v>401</v>
      </c>
      <c r="D18" s="51"/>
    </row>
    <row r="19" spans="1:4" ht="12.75">
      <c r="A19" s="75" t="s">
        <v>302</v>
      </c>
      <c r="B19" s="75" t="s">
        <v>303</v>
      </c>
      <c r="D19" s="51"/>
    </row>
    <row r="20" ht="12.75">
      <c r="D20" s="51"/>
    </row>
    <row r="21" ht="12.75">
      <c r="D21" s="51"/>
    </row>
    <row r="22" spans="3:4" ht="12.75">
      <c r="C22" s="52"/>
      <c r="D22" s="51"/>
    </row>
    <row r="23" spans="3:4" ht="12.75">
      <c r="C23" s="53"/>
      <c r="D23" s="51"/>
    </row>
    <row r="24" spans="3:4" ht="12.75">
      <c r="C24" s="52"/>
      <c r="D24" s="51"/>
    </row>
    <row r="25" spans="1:4" ht="12.75">
      <c r="A25" s="15"/>
      <c r="B25" s="54"/>
      <c r="C25" s="55"/>
      <c r="D25" s="56"/>
    </row>
    <row r="26" spans="3:4" ht="12.75">
      <c r="C26" s="57"/>
      <c r="D26" s="51"/>
    </row>
    <row r="27" spans="3:4" ht="12.75">
      <c r="C27" s="57"/>
      <c r="D27" s="51"/>
    </row>
    <row r="28" spans="3:4" ht="12.75">
      <c r="C28" s="57"/>
      <c r="D28" s="51"/>
    </row>
    <row r="29" spans="3:4" ht="12.75">
      <c r="C29" s="52"/>
      <c r="D29" s="51"/>
    </row>
    <row r="30" spans="3:4" ht="12.75">
      <c r="C30" s="52"/>
      <c r="D30" s="51"/>
    </row>
    <row r="31" spans="3:4" ht="12.75">
      <c r="C31" s="58"/>
      <c r="D31" s="51"/>
    </row>
    <row r="32" spans="3:4" ht="12.75">
      <c r="C32" s="59"/>
      <c r="D32" s="60"/>
    </row>
    <row r="33" spans="3:4" ht="12.75">
      <c r="C33" s="59"/>
      <c r="D33" s="60"/>
    </row>
    <row r="34" spans="3:4" ht="12.75">
      <c r="C34" s="57"/>
      <c r="D34" s="51"/>
    </row>
    <row r="35" spans="1:4" ht="12.75">
      <c r="A35" s="15"/>
      <c r="B35" s="15"/>
      <c r="C35" s="61"/>
      <c r="D35" s="62"/>
    </row>
    <row r="36" spans="3:4" ht="12.75">
      <c r="C36" s="57"/>
      <c r="D36" s="63"/>
    </row>
    <row r="37" spans="3:4" ht="12.75">
      <c r="C37" s="59"/>
      <c r="D37" s="63"/>
    </row>
    <row r="38" spans="1:4" ht="12.75">
      <c r="A38" s="15"/>
      <c r="B38" s="15"/>
      <c r="C38" s="55"/>
      <c r="D38" s="62"/>
    </row>
    <row r="39" spans="3:4" ht="12.75">
      <c r="C39" s="57"/>
      <c r="D39" s="51"/>
    </row>
    <row r="40" ht="12.75">
      <c r="D40" s="51"/>
    </row>
    <row r="41" spans="3:4" ht="12.75">
      <c r="C41" s="64"/>
      <c r="D41" s="51"/>
    </row>
    <row r="42" spans="2:4" ht="12.75">
      <c r="B42" s="65"/>
      <c r="C42" s="66"/>
      <c r="D42" s="51"/>
    </row>
    <row r="43" spans="2:4" ht="12.75">
      <c r="B43" s="65"/>
      <c r="C43" s="66"/>
      <c r="D43" s="51"/>
    </row>
    <row r="44" ht="12.75">
      <c r="D44" s="51"/>
    </row>
    <row r="45" spans="1:4" ht="12.75">
      <c r="A45" s="15"/>
      <c r="B45" s="15"/>
      <c r="C45" s="67"/>
      <c r="D45" s="62"/>
    </row>
    <row r="46" spans="1:4" ht="12.75">
      <c r="A46" s="15"/>
      <c r="B46" s="15"/>
      <c r="C46" s="67"/>
      <c r="D46" s="62"/>
    </row>
    <row r="47" spans="3:4" ht="12.75">
      <c r="C47" s="68"/>
      <c r="D47" s="63"/>
    </row>
    <row r="48" spans="1:4" ht="12.75">
      <c r="A48" s="15"/>
      <c r="B48" s="15"/>
      <c r="C48" s="67"/>
      <c r="D48" s="62"/>
    </row>
    <row r="49" spans="1:4" ht="12.75">
      <c r="A49" s="15"/>
      <c r="B49" s="15"/>
      <c r="C49" s="67"/>
      <c r="D49" s="62"/>
    </row>
    <row r="50" spans="1:4" ht="12.75">
      <c r="A50" s="15"/>
      <c r="B50" s="15"/>
      <c r="C50" s="69"/>
      <c r="D50" s="62"/>
    </row>
  </sheetData>
  <sheetProtection password="DC0A" sheet="1" objects="1" scenarios="1"/>
  <hyperlinks>
    <hyperlink ref="B6" r:id="rId1" display="http://www.dgs.state.pa.us/dgs/lib/dgs/forms/comod/procurementforms/std274_sap.doc"/>
  </hyperlinks>
  <printOptions/>
  <pageMargins left="0.75" right="0.75" top="1" bottom="1" header="0.5" footer="0.5"/>
  <pageSetup fitToHeight="1" fitToWidth="1" horizontalDpi="600" verticalDpi="600" orientation="landscape" scale="90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3:F17"/>
  <sheetViews>
    <sheetView workbookViewId="0" topLeftCell="A1">
      <selection activeCell="E12" sqref="E12"/>
    </sheetView>
  </sheetViews>
  <sheetFormatPr defaultColWidth="9.140625" defaultRowHeight="12.75"/>
  <cols>
    <col min="1" max="1" width="20.140625" style="0" customWidth="1"/>
    <col min="2" max="6" width="12.7109375" style="0" customWidth="1"/>
  </cols>
  <sheetData>
    <row r="3" ht="15">
      <c r="A3" s="31" t="s">
        <v>88</v>
      </c>
    </row>
    <row r="6" spans="2:6" ht="12.75">
      <c r="B6" s="38">
        <v>2005</v>
      </c>
      <c r="C6" s="39">
        <v>2004</v>
      </c>
      <c r="D6" s="40">
        <v>2003</v>
      </c>
      <c r="E6" s="41">
        <v>2002</v>
      </c>
      <c r="F6" s="42">
        <v>2001</v>
      </c>
    </row>
    <row r="8" spans="1:6" ht="12.75">
      <c r="A8" s="35" t="s">
        <v>89</v>
      </c>
      <c r="B8" s="36">
        <v>22797072</v>
      </c>
      <c r="C8" s="36">
        <v>21775553</v>
      </c>
      <c r="D8" s="36">
        <v>18691504</v>
      </c>
      <c r="E8" s="36">
        <v>14505640</v>
      </c>
      <c r="F8" s="36">
        <v>11418661</v>
      </c>
    </row>
    <row r="9" spans="1:6" ht="12.75">
      <c r="A9" s="35"/>
      <c r="B9" s="36"/>
      <c r="C9" s="36"/>
      <c r="D9" s="36"/>
      <c r="E9" s="36"/>
      <c r="F9" s="36"/>
    </row>
    <row r="10" spans="1:6" ht="12.75">
      <c r="A10" s="35" t="s">
        <v>90</v>
      </c>
      <c r="B10" s="36">
        <v>60703384</v>
      </c>
      <c r="C10" s="36">
        <v>58847494</v>
      </c>
      <c r="D10" s="36">
        <v>49052800</v>
      </c>
      <c r="E10" s="36">
        <v>38420242</v>
      </c>
      <c r="F10" s="36">
        <v>26470717</v>
      </c>
    </row>
    <row r="11" spans="1:6" ht="12.75">
      <c r="A11" s="35"/>
      <c r="B11" s="36"/>
      <c r="C11" s="36"/>
      <c r="D11" s="36"/>
      <c r="E11" s="36"/>
      <c r="F11" s="36"/>
    </row>
    <row r="12" spans="1:6" ht="12.75">
      <c r="A12" s="35" t="s">
        <v>91</v>
      </c>
      <c r="B12" s="36">
        <v>108932765</v>
      </c>
      <c r="C12" s="36">
        <v>101302303</v>
      </c>
      <c r="D12" s="36">
        <v>81175585</v>
      </c>
      <c r="E12" s="36">
        <v>62291951</v>
      </c>
      <c r="F12" s="36">
        <v>34760338</v>
      </c>
    </row>
    <row r="13" spans="1:6" ht="12.75">
      <c r="A13" s="35"/>
      <c r="B13" s="36"/>
      <c r="C13" s="36"/>
      <c r="D13" s="36"/>
      <c r="E13" s="36"/>
      <c r="F13" s="36"/>
    </row>
    <row r="14" spans="1:6" ht="12.75">
      <c r="A14" s="35" t="s">
        <v>92</v>
      </c>
      <c r="B14" s="37">
        <v>148621986</v>
      </c>
      <c r="C14" s="37">
        <v>141602679</v>
      </c>
      <c r="D14" s="37">
        <v>111884493</v>
      </c>
      <c r="E14" s="37">
        <v>97261344</v>
      </c>
      <c r="F14" s="37">
        <v>46423011</v>
      </c>
    </row>
    <row r="15" spans="1:6" ht="12.75">
      <c r="A15" s="35"/>
      <c r="B15" s="36"/>
      <c r="C15" s="36"/>
      <c r="D15" s="36"/>
      <c r="E15" s="36"/>
      <c r="F15" s="36"/>
    </row>
    <row r="16" spans="1:6" ht="12.75">
      <c r="A16" s="35" t="s">
        <v>93</v>
      </c>
      <c r="B16" s="36">
        <f>SUM(B8:B14)</f>
        <v>341055207</v>
      </c>
      <c r="C16" s="36">
        <f>SUM(C8:C14)</f>
        <v>323528029</v>
      </c>
      <c r="D16" s="36">
        <f>SUM(D8:D14)</f>
        <v>260804382</v>
      </c>
      <c r="E16" s="36">
        <f>SUM(E8:E14)</f>
        <v>212479177</v>
      </c>
      <c r="F16" s="36">
        <f>SUM(F8:F14)</f>
        <v>119072727</v>
      </c>
    </row>
    <row r="17" spans="2:6" ht="12.75">
      <c r="B17" s="36"/>
      <c r="C17" s="36"/>
      <c r="D17" s="36"/>
      <c r="E17" s="36"/>
      <c r="F17" s="36"/>
    </row>
  </sheetData>
  <sheetProtection password="A3CD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M18" sqref="M18"/>
    </sheetView>
  </sheetViews>
  <sheetFormatPr defaultColWidth="9.140625" defaultRowHeight="12.75"/>
  <sheetData/>
  <sheetProtection password="A3CD" sheet="1" objects="1" scenarios="1"/>
  <printOptions/>
  <pageMargins left="0.75" right="0.75" top="1" bottom="1" header="0.5" footer="0.5"/>
  <pageSetup fitToHeight="1" fitToWidth="1" horizontalDpi="600" verticalDpi="600" orientation="portrait" scale="85" r:id="rId3"/>
  <legacyDrawing r:id="rId2"/>
  <oleObjects>
    <oleObject progId="Word.Document.8" shapeId="1262243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B1:K14"/>
  <sheetViews>
    <sheetView workbookViewId="0" topLeftCell="A1">
      <selection activeCell="G17" sqref="G17"/>
    </sheetView>
  </sheetViews>
  <sheetFormatPr defaultColWidth="9.140625" defaultRowHeight="12.75"/>
  <cols>
    <col min="4" max="4" width="12.00390625" style="0" customWidth="1"/>
    <col min="6" max="6" width="11.28125" style="0" customWidth="1"/>
    <col min="8" max="8" width="11.00390625" style="0" customWidth="1"/>
  </cols>
  <sheetData>
    <row r="1" ht="12.75">
      <c r="E1" s="153" t="s">
        <v>301</v>
      </c>
    </row>
    <row r="4" spans="2:11" ht="12.75">
      <c r="B4" s="5" t="s">
        <v>394</v>
      </c>
      <c r="C4" s="5"/>
      <c r="D4" s="158" t="s">
        <v>395</v>
      </c>
      <c r="E4" s="5"/>
      <c r="F4" s="158" t="s">
        <v>396</v>
      </c>
      <c r="G4" s="5"/>
      <c r="H4" s="159" t="s">
        <v>397</v>
      </c>
      <c r="I4" s="5"/>
      <c r="J4" s="5" t="s">
        <v>398</v>
      </c>
      <c r="K4" s="5"/>
    </row>
    <row r="5" spans="2:11" ht="12.75">
      <c r="B5" s="89"/>
      <c r="C5" s="15"/>
      <c r="D5" s="160"/>
      <c r="E5" s="15"/>
      <c r="F5" s="160"/>
      <c r="G5" s="15"/>
      <c r="H5" s="161"/>
      <c r="I5" s="15"/>
      <c r="J5" s="15"/>
      <c r="K5" s="15"/>
    </row>
    <row r="6" spans="2:11" ht="12.75">
      <c r="B6" s="162">
        <v>2005</v>
      </c>
      <c r="C6" s="101"/>
      <c r="D6" s="102">
        <v>22840564</v>
      </c>
      <c r="E6" s="101"/>
      <c r="F6" s="163">
        <v>20820090</v>
      </c>
      <c r="G6" s="101"/>
      <c r="H6" s="164">
        <v>2020474</v>
      </c>
      <c r="I6" s="101"/>
      <c r="J6" s="101">
        <v>8.8</v>
      </c>
      <c r="K6" s="101"/>
    </row>
    <row r="7" spans="2:11" ht="12.75">
      <c r="B7" s="89"/>
      <c r="C7" s="15"/>
      <c r="D7" s="160"/>
      <c r="E7" s="15"/>
      <c r="F7" s="160"/>
      <c r="G7" s="15"/>
      <c r="H7" s="161"/>
      <c r="I7" s="15"/>
      <c r="J7" s="15"/>
      <c r="K7" s="15"/>
    </row>
    <row r="8" spans="2:11" ht="12.75">
      <c r="B8" s="165">
        <v>2004</v>
      </c>
      <c r="C8" s="109"/>
      <c r="D8" s="110">
        <v>16467139</v>
      </c>
      <c r="E8" s="109"/>
      <c r="F8" s="110">
        <v>14632657</v>
      </c>
      <c r="G8" s="109"/>
      <c r="H8" s="166">
        <v>1834482</v>
      </c>
      <c r="I8" s="109"/>
      <c r="J8" s="109">
        <v>11.1</v>
      </c>
      <c r="K8" s="109"/>
    </row>
    <row r="9" spans="2:11" ht="12.75">
      <c r="B9" s="89"/>
      <c r="C9" s="15"/>
      <c r="D9" s="160"/>
      <c r="E9" s="15"/>
      <c r="F9" s="160"/>
      <c r="G9" s="15"/>
      <c r="H9" s="161"/>
      <c r="I9" s="15"/>
      <c r="J9" s="15"/>
      <c r="K9" s="15"/>
    </row>
    <row r="10" spans="2:11" ht="12.75">
      <c r="B10" s="167">
        <v>2003</v>
      </c>
      <c r="C10" s="115"/>
      <c r="D10" s="116">
        <v>8205833</v>
      </c>
      <c r="E10" s="115"/>
      <c r="F10" s="116">
        <v>7211828</v>
      </c>
      <c r="G10" s="115"/>
      <c r="H10" s="168">
        <v>994005</v>
      </c>
      <c r="I10" s="115"/>
      <c r="J10" s="115">
        <v>12.9</v>
      </c>
      <c r="K10" s="115"/>
    </row>
    <row r="11" spans="2:11" ht="12.75">
      <c r="B11" s="89"/>
      <c r="C11" s="15"/>
      <c r="D11" s="160"/>
      <c r="E11" s="15"/>
      <c r="F11" s="160"/>
      <c r="G11" s="15"/>
      <c r="H11" s="161"/>
      <c r="I11" s="15"/>
      <c r="J11" s="15"/>
      <c r="K11" s="15"/>
    </row>
    <row r="12" spans="2:11" ht="12.75">
      <c r="B12" s="169">
        <v>2002</v>
      </c>
      <c r="C12" s="120"/>
      <c r="D12" s="121">
        <v>6238295</v>
      </c>
      <c r="E12" s="120"/>
      <c r="F12" s="121">
        <v>5682089</v>
      </c>
      <c r="G12" s="120"/>
      <c r="H12" s="170">
        <v>556206</v>
      </c>
      <c r="I12" s="120"/>
      <c r="J12" s="120">
        <v>8.9</v>
      </c>
      <c r="K12" s="120"/>
    </row>
    <row r="13" spans="2:11" ht="12.75">
      <c r="B13" s="89"/>
      <c r="C13" s="15"/>
      <c r="D13" s="160"/>
      <c r="E13" s="15"/>
      <c r="F13" s="160"/>
      <c r="G13" s="15"/>
      <c r="H13" s="161"/>
      <c r="I13" s="15"/>
      <c r="J13" s="15"/>
      <c r="K13" s="15"/>
    </row>
    <row r="14" spans="2:11" ht="12.75">
      <c r="B14" s="171">
        <v>2001</v>
      </c>
      <c r="C14" s="125"/>
      <c r="D14" s="126">
        <v>2603521</v>
      </c>
      <c r="E14" s="125"/>
      <c r="F14" s="126">
        <v>2453083</v>
      </c>
      <c r="G14" s="125"/>
      <c r="H14" s="172">
        <v>150438</v>
      </c>
      <c r="I14" s="125"/>
      <c r="J14" s="125">
        <v>5.8</v>
      </c>
      <c r="K14" s="125"/>
    </row>
  </sheetData>
  <sheetProtection password="DC0A" sheet="1" objects="1" scenarios="1"/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A1"/>
  <sheetViews>
    <sheetView workbookViewId="0" topLeftCell="A1">
      <selection activeCell="N25" sqref="N25"/>
    </sheetView>
  </sheetViews>
  <sheetFormatPr defaultColWidth="9.140625" defaultRowHeight="12.75"/>
  <sheetData/>
  <sheetProtection password="DC0A" sheet="1" objects="1" scenarios="1"/>
  <printOptions horizontalCentered="1"/>
  <pageMargins left="0.75" right="0.75" top="1" bottom="1" header="0.5" footer="0.5"/>
  <pageSetup fitToHeight="2" fitToWidth="1" horizontalDpi="600" verticalDpi="600" orientation="portrait" scale="93" r:id="rId3"/>
  <legacyDrawing r:id="rId2"/>
  <oleObjects>
    <oleObject progId="Document" shapeId="18875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G73"/>
  <sheetViews>
    <sheetView workbookViewId="0" topLeftCell="A1">
      <selection activeCell="C14" sqref="C14"/>
    </sheetView>
  </sheetViews>
  <sheetFormatPr defaultColWidth="9.140625" defaultRowHeight="12.75"/>
  <cols>
    <col min="1" max="1" width="14.421875" style="0" customWidth="1"/>
    <col min="2" max="2" width="72.00390625" style="0" customWidth="1"/>
    <col min="3" max="3" width="16.140625" style="0" bestFit="1" customWidth="1"/>
    <col min="4" max="4" width="45.57421875" style="51" customWidth="1"/>
    <col min="5" max="5" width="45.57421875" style="0" bestFit="1" customWidth="1"/>
    <col min="6" max="6" width="29.00390625" style="0" bestFit="1" customWidth="1"/>
    <col min="7" max="7" width="29.00390625" style="0" customWidth="1"/>
    <col min="8" max="8" width="34.57421875" style="0" bestFit="1" customWidth="1"/>
  </cols>
  <sheetData>
    <row r="1" ht="12.75">
      <c r="A1" s="15" t="s">
        <v>273</v>
      </c>
    </row>
    <row r="3" spans="1:2" ht="12.75">
      <c r="A3" s="136" t="s">
        <v>274</v>
      </c>
      <c r="B3" s="137"/>
    </row>
    <row r="4" spans="1:2" ht="12.75">
      <c r="A4" s="137"/>
      <c r="B4" s="137"/>
    </row>
    <row r="5" spans="1:7" ht="12.75">
      <c r="A5" s="137" t="s">
        <v>94</v>
      </c>
      <c r="B5" s="137"/>
      <c r="F5" s="70"/>
      <c r="G5" s="70"/>
    </row>
    <row r="6" spans="1:2" ht="12.75">
      <c r="A6" s="137"/>
      <c r="B6" s="137"/>
    </row>
    <row r="7" spans="1:2" ht="12.75">
      <c r="A7" s="136" t="s">
        <v>205</v>
      </c>
      <c r="B7" s="137"/>
    </row>
    <row r="8" spans="1:4" s="15" customFormat="1" ht="12.75">
      <c r="A8" s="137" t="s">
        <v>275</v>
      </c>
      <c r="B8" s="137"/>
      <c r="C8"/>
      <c r="D8" s="51"/>
    </row>
    <row r="9" spans="1:2" ht="12.75">
      <c r="A9" s="137" t="s">
        <v>276</v>
      </c>
      <c r="B9" s="137"/>
    </row>
    <row r="10" spans="1:2" ht="12.75">
      <c r="A10" s="137"/>
      <c r="B10" s="137"/>
    </row>
    <row r="11" spans="1:2" ht="12.75">
      <c r="A11" s="136"/>
      <c r="B11" s="137"/>
    </row>
    <row r="12" spans="1:2" ht="12.75">
      <c r="A12" s="137" t="s">
        <v>95</v>
      </c>
      <c r="B12" s="137"/>
    </row>
    <row r="13" spans="1:2" ht="12.75">
      <c r="A13" s="137"/>
      <c r="B13" s="137"/>
    </row>
    <row r="14" spans="1:2" ht="12.75">
      <c r="A14" s="136" t="s">
        <v>277</v>
      </c>
      <c r="B14" s="137"/>
    </row>
    <row r="17" spans="1:4" ht="15">
      <c r="A17" s="31" t="s">
        <v>96</v>
      </c>
      <c r="B17" s="31"/>
      <c r="C17" s="31"/>
      <c r="D17" s="80"/>
    </row>
    <row r="18" spans="1:4" s="15" customFormat="1" ht="12.75">
      <c r="A18"/>
      <c r="B18"/>
      <c r="C18"/>
      <c r="D18" s="51"/>
    </row>
    <row r="19" ht="12.75">
      <c r="A19" s="15" t="s">
        <v>97</v>
      </c>
    </row>
    <row r="20" spans="2:4" ht="12.75">
      <c r="B20" t="s">
        <v>206</v>
      </c>
      <c r="C20" s="138">
        <v>57000</v>
      </c>
      <c r="D20" s="81"/>
    </row>
    <row r="21" spans="1:4" s="15" customFormat="1" ht="12.75">
      <c r="A21"/>
      <c r="B21" t="s">
        <v>207</v>
      </c>
      <c r="C21" s="139">
        <v>193000</v>
      </c>
      <c r="D21" s="51"/>
    </row>
    <row r="22" spans="2:3" ht="12.75">
      <c r="B22" t="s">
        <v>208</v>
      </c>
      <c r="C22" s="138">
        <v>614879</v>
      </c>
    </row>
    <row r="23" spans="2:3" ht="12.75">
      <c r="B23" t="s">
        <v>209</v>
      </c>
      <c r="C23" s="139">
        <v>250000</v>
      </c>
    </row>
    <row r="24" ht="12.75">
      <c r="C24" s="16"/>
    </row>
    <row r="25" spans="2:4" ht="15">
      <c r="B25" s="15" t="s">
        <v>210</v>
      </c>
      <c r="C25" s="140"/>
      <c r="D25" s="56" t="s">
        <v>211</v>
      </c>
    </row>
    <row r="26" spans="2:4" ht="15">
      <c r="B26" s="15" t="s">
        <v>212</v>
      </c>
      <c r="C26" s="140"/>
      <c r="D26" s="56" t="s">
        <v>211</v>
      </c>
    </row>
    <row r="27" spans="1:4" ht="12.75">
      <c r="A27" s="15"/>
      <c r="B27" s="54" t="s">
        <v>213</v>
      </c>
      <c r="C27" s="141">
        <f>SUM(C20*C25)+(C22*C26)</f>
        <v>0</v>
      </c>
      <c r="D27" s="56"/>
    </row>
    <row r="28" spans="2:4" s="15" customFormat="1" ht="12.75">
      <c r="B28" s="54"/>
      <c r="C28" s="67"/>
      <c r="D28" s="56"/>
    </row>
    <row r="29" spans="2:4" s="15" customFormat="1" ht="12.75">
      <c r="B29" s="54"/>
      <c r="C29" s="67"/>
      <c r="D29" s="56"/>
    </row>
    <row r="31" spans="1:4" s="15" customFormat="1" ht="12.75">
      <c r="A31"/>
      <c r="B31"/>
      <c r="C31"/>
      <c r="D31" s="51"/>
    </row>
    <row r="32" spans="1:4" s="15" customFormat="1" ht="12.75">
      <c r="A32" s="15" t="s">
        <v>98</v>
      </c>
      <c r="B32"/>
      <c r="C32"/>
      <c r="D32" s="51"/>
    </row>
    <row r="33" spans="1:4" s="15" customFormat="1" ht="12.75">
      <c r="A33"/>
      <c r="B33" t="s">
        <v>214</v>
      </c>
      <c r="C33" s="142">
        <v>105000000</v>
      </c>
      <c r="D33" s="83"/>
    </row>
    <row r="34" spans="3:4" ht="12.75">
      <c r="C34" s="71"/>
      <c r="D34" s="83"/>
    </row>
    <row r="35" spans="2:4" ht="15">
      <c r="B35" s="15" t="s">
        <v>278</v>
      </c>
      <c r="C35" s="143"/>
      <c r="D35" s="56" t="s">
        <v>215</v>
      </c>
    </row>
    <row r="36" spans="2:3" ht="12.75">
      <c r="B36" t="s">
        <v>279</v>
      </c>
      <c r="C36" s="144">
        <f>C35*C33</f>
        <v>0</v>
      </c>
    </row>
    <row r="37" ht="12.75">
      <c r="C37" s="60"/>
    </row>
    <row r="38" spans="2:4" ht="15">
      <c r="B38" s="15" t="s">
        <v>280</v>
      </c>
      <c r="C38" s="145"/>
      <c r="D38" s="72" t="s">
        <v>215</v>
      </c>
    </row>
    <row r="39" spans="1:4" ht="12.75">
      <c r="A39" s="15"/>
      <c r="B39" s="15" t="s">
        <v>281</v>
      </c>
      <c r="C39" s="146">
        <f>C38*C33</f>
        <v>0</v>
      </c>
      <c r="D39" s="62"/>
    </row>
    <row r="40" spans="1:4" ht="12.75">
      <c r="A40" s="15"/>
      <c r="B40" s="15"/>
      <c r="C40" s="72"/>
      <c r="D40" s="62"/>
    </row>
    <row r="41" spans="2:3" ht="12.75">
      <c r="B41" s="15" t="s">
        <v>282</v>
      </c>
      <c r="C41" s="141">
        <f>C36-C39</f>
        <v>0</v>
      </c>
    </row>
    <row r="43" spans="1:4" ht="12.75">
      <c r="A43" s="15"/>
      <c r="B43" s="15" t="s">
        <v>216</v>
      </c>
      <c r="C43" s="84"/>
      <c r="D43" s="56"/>
    </row>
    <row r="44" spans="2:3" ht="12.75">
      <c r="B44" t="s">
        <v>283</v>
      </c>
      <c r="C44" s="86">
        <f>IF(C41&gt;5000000,5000000,C41)</f>
        <v>0</v>
      </c>
    </row>
    <row r="45" spans="2:3" ht="12.75">
      <c r="B45" s="65" t="s">
        <v>217</v>
      </c>
      <c r="C45" s="85">
        <f>C44*0.6</f>
        <v>0</v>
      </c>
    </row>
    <row r="46" spans="2:3" ht="12.75">
      <c r="B46" s="65" t="s">
        <v>218</v>
      </c>
      <c r="C46" s="85">
        <f>C44*0.4</f>
        <v>0</v>
      </c>
    </row>
    <row r="47" spans="2:3" ht="12.75">
      <c r="B47" s="65"/>
      <c r="C47" s="85"/>
    </row>
    <row r="48" spans="2:3" ht="12.75">
      <c r="B48" t="s">
        <v>284</v>
      </c>
      <c r="C48" s="86">
        <f>IF($C$41&gt;10000000,5000000,IF($C$41-5000000&gt;0,$C$41-5000000,0))</f>
        <v>0</v>
      </c>
    </row>
    <row r="49" spans="2:3" ht="12.75">
      <c r="B49" s="65" t="s">
        <v>220</v>
      </c>
      <c r="C49" s="85">
        <f>C48*0.55</f>
        <v>0</v>
      </c>
    </row>
    <row r="50" spans="2:3" ht="12.75">
      <c r="B50" s="65" t="s">
        <v>221</v>
      </c>
      <c r="C50" s="85">
        <f>C48*0.45</f>
        <v>0</v>
      </c>
    </row>
    <row r="51" spans="2:3" ht="12.75">
      <c r="B51" s="65"/>
      <c r="C51" s="85"/>
    </row>
    <row r="52" spans="2:3" ht="12.75">
      <c r="B52" t="s">
        <v>219</v>
      </c>
      <c r="C52" s="86">
        <f>IF($C$41&gt;15000000,5000000,IF($C$41-10000000&gt;0,$C$41-10000000,0))</f>
        <v>0</v>
      </c>
    </row>
    <row r="53" spans="2:3" ht="12.75">
      <c r="B53" s="65" t="s">
        <v>222</v>
      </c>
      <c r="C53" s="85">
        <f>$C$52*0.5</f>
        <v>0</v>
      </c>
    </row>
    <row r="54" spans="2:3" ht="12.75">
      <c r="B54" s="65" t="s">
        <v>223</v>
      </c>
      <c r="C54" s="85">
        <f>$C$52*0.5</f>
        <v>0</v>
      </c>
    </row>
    <row r="55" spans="2:3" ht="12.75">
      <c r="B55" s="65"/>
      <c r="C55" s="85"/>
    </row>
    <row r="56" spans="2:3" ht="12.75">
      <c r="B56" t="s">
        <v>285</v>
      </c>
      <c r="C56" s="86">
        <f>IF(C41&gt;15000000,C41-15000000,0)</f>
        <v>0</v>
      </c>
    </row>
    <row r="57" spans="2:3" ht="12.75">
      <c r="B57" s="65" t="s">
        <v>224</v>
      </c>
      <c r="C57" s="85">
        <f>C56*0.45</f>
        <v>0</v>
      </c>
    </row>
    <row r="58" spans="2:4" ht="12.75">
      <c r="B58" s="65" t="s">
        <v>225</v>
      </c>
      <c r="C58" s="85">
        <f>C56*0.55</f>
        <v>0</v>
      </c>
      <c r="D58" s="81"/>
    </row>
    <row r="59" spans="2:3" ht="12.75">
      <c r="B59" s="65"/>
      <c r="C59" s="66"/>
    </row>
    <row r="61" spans="1:4" ht="12.75">
      <c r="A61" s="15"/>
      <c r="B61" s="15" t="s">
        <v>286</v>
      </c>
      <c r="C61" s="141">
        <f>SUM(C57,C53,C49,C45,C39)</f>
        <v>0</v>
      </c>
      <c r="D61" s="56"/>
    </row>
    <row r="62" spans="1:4" ht="12.75">
      <c r="A62" s="15"/>
      <c r="B62" s="15" t="s">
        <v>287</v>
      </c>
      <c r="C62" s="141">
        <f>SUM(C58,C54,C50,C46)</f>
        <v>0</v>
      </c>
      <c r="D62" s="56"/>
    </row>
    <row r="64" spans="1:4" ht="12.75">
      <c r="A64" s="15"/>
      <c r="B64" s="15"/>
      <c r="C64" s="69"/>
      <c r="D64" s="56"/>
    </row>
    <row r="65" spans="1:4" ht="12.75">
      <c r="A65" s="15" t="s">
        <v>226</v>
      </c>
      <c r="B65" s="15"/>
      <c r="C65" s="69"/>
      <c r="D65" s="56"/>
    </row>
    <row r="66" spans="1:4" ht="15">
      <c r="A66" s="15"/>
      <c r="B66" s="84" t="s">
        <v>227</v>
      </c>
      <c r="C66" s="147"/>
      <c r="D66" s="56" t="s">
        <v>288</v>
      </c>
    </row>
    <row r="67" spans="1:4" ht="12.75">
      <c r="A67" s="84"/>
      <c r="B67" s="84"/>
      <c r="C67" s="53"/>
      <c r="D67" s="87"/>
    </row>
    <row r="68" spans="1:4" ht="12.75">
      <c r="A68" s="15" t="s">
        <v>99</v>
      </c>
      <c r="B68" s="15"/>
      <c r="C68" s="69"/>
      <c r="D68" s="56"/>
    </row>
    <row r="69" spans="1:4" ht="12.75">
      <c r="A69" s="15"/>
      <c r="B69" s="15" t="s">
        <v>228</v>
      </c>
      <c r="C69" s="141">
        <f>SUM(C27)</f>
        <v>0</v>
      </c>
      <c r="D69" s="56"/>
    </row>
    <row r="70" spans="2:3" ht="12.75">
      <c r="B70" s="88" t="s">
        <v>229</v>
      </c>
      <c r="C70" s="141">
        <f>SUM(C66)</f>
        <v>0</v>
      </c>
    </row>
    <row r="71" spans="2:3" ht="12.75">
      <c r="B71" s="88"/>
      <c r="C71" s="141"/>
    </row>
    <row r="72" spans="2:3" ht="12.75">
      <c r="B72" s="88"/>
      <c r="C72" s="141"/>
    </row>
    <row r="73" spans="2:3" ht="12.75">
      <c r="B73" s="88" t="s">
        <v>289</v>
      </c>
      <c r="C73" s="141">
        <f>C39-C70-C69</f>
        <v>0</v>
      </c>
    </row>
  </sheetData>
  <sheetProtection password="A3CD" sheet="1" objects="1" scenarios="1"/>
  <printOptions/>
  <pageMargins left="0.75" right="0.75" top="1" bottom="1" header="0.5" footer="0.5"/>
  <pageSetup fitToHeight="2" fitToWidth="1"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42"/>
  <sheetViews>
    <sheetView workbookViewId="0" topLeftCell="A1">
      <selection activeCell="C23" sqref="C23"/>
    </sheetView>
  </sheetViews>
  <sheetFormatPr defaultColWidth="9.140625" defaultRowHeight="12.75"/>
  <cols>
    <col min="1" max="1" width="41.7109375" style="0" bestFit="1" customWidth="1"/>
    <col min="2" max="5" width="12.7109375" style="0" customWidth="1"/>
    <col min="6" max="6" width="12.7109375" style="1" customWidth="1"/>
  </cols>
  <sheetData>
    <row r="1" spans="2:9" ht="12.75" customHeight="1">
      <c r="B1" s="2"/>
      <c r="C1" s="2"/>
      <c r="D1" s="2"/>
      <c r="E1" s="2"/>
      <c r="F1" s="26"/>
      <c r="I1" s="21"/>
    </row>
    <row r="2" spans="1:6" ht="12.75" customHeight="1">
      <c r="A2" s="2"/>
      <c r="B2" s="48">
        <v>2001</v>
      </c>
      <c r="C2" s="49">
        <v>2002</v>
      </c>
      <c r="D2" s="40">
        <v>2003</v>
      </c>
      <c r="E2" s="50">
        <v>2004</v>
      </c>
      <c r="F2" s="41">
        <v>2005</v>
      </c>
    </row>
    <row r="3" spans="1:6" ht="12.75" customHeight="1">
      <c r="A3" s="15" t="s">
        <v>73</v>
      </c>
      <c r="B3" s="5"/>
      <c r="C3" s="5"/>
      <c r="D3" s="5"/>
      <c r="E3" s="5"/>
      <c r="F3" s="5"/>
    </row>
    <row r="4" spans="1:6" ht="12.75" customHeight="1">
      <c r="A4" s="3" t="s">
        <v>75</v>
      </c>
      <c r="B4" s="8">
        <v>24602</v>
      </c>
      <c r="C4" s="8">
        <v>32215</v>
      </c>
      <c r="D4" s="8">
        <v>41311</v>
      </c>
      <c r="E4" s="8">
        <v>48844</v>
      </c>
      <c r="F4" s="7">
        <v>51615</v>
      </c>
    </row>
    <row r="5" spans="1:15" ht="12.75" customHeight="1">
      <c r="A5" s="3" t="s">
        <v>0</v>
      </c>
      <c r="B5" s="8">
        <v>7504</v>
      </c>
      <c r="C5" s="8">
        <v>13716</v>
      </c>
      <c r="D5" s="8">
        <v>17515</v>
      </c>
      <c r="E5" s="8">
        <v>18114</v>
      </c>
      <c r="F5" s="7">
        <v>13052</v>
      </c>
      <c r="G5" s="17"/>
      <c r="H5" s="17"/>
      <c r="I5" s="17"/>
      <c r="J5" s="17"/>
      <c r="K5" s="28"/>
      <c r="L5" s="27"/>
      <c r="M5" s="27"/>
      <c r="N5" s="27"/>
      <c r="O5" s="27"/>
    </row>
    <row r="6" spans="1:6" ht="12.75" customHeight="1">
      <c r="A6" s="3" t="s">
        <v>1</v>
      </c>
      <c r="B6" s="8">
        <v>5849</v>
      </c>
      <c r="C6" s="8">
        <v>6007</v>
      </c>
      <c r="D6" s="8">
        <v>6660</v>
      </c>
      <c r="E6" s="8">
        <v>6660</v>
      </c>
      <c r="F6" s="7">
        <v>7021</v>
      </c>
    </row>
    <row r="7" spans="1:6" s="21" customFormat="1" ht="12.75" customHeight="1">
      <c r="A7" s="18" t="s">
        <v>79</v>
      </c>
      <c r="B7" s="19">
        <v>120833</v>
      </c>
      <c r="C7" s="19">
        <v>168709</v>
      </c>
      <c r="D7" s="19">
        <v>211528</v>
      </c>
      <c r="E7" s="19">
        <v>248692</v>
      </c>
      <c r="F7" s="20">
        <v>249462</v>
      </c>
    </row>
    <row r="8" spans="1:7" ht="12.75" customHeight="1">
      <c r="A8" s="22" t="s">
        <v>76</v>
      </c>
      <c r="B8" s="23">
        <f>+B16/B7</f>
        <v>297.8573733996508</v>
      </c>
      <c r="C8" s="23">
        <f>+C16/C7</f>
        <v>309.6337480513784</v>
      </c>
      <c r="D8" s="23">
        <f>+D16/D7</f>
        <v>327.1576339775349</v>
      </c>
      <c r="E8" s="23">
        <f>+E16/E7</f>
        <v>372.78239750373956</v>
      </c>
      <c r="F8" s="23">
        <f>+F16/F7</f>
        <v>419.92939205169523</v>
      </c>
      <c r="G8" s="26"/>
    </row>
    <row r="9" spans="1:6" ht="12.75" customHeight="1">
      <c r="A9" s="3"/>
      <c r="B9" s="8"/>
      <c r="C9" s="8"/>
      <c r="D9" s="8"/>
      <c r="E9" s="8"/>
      <c r="F9" s="7"/>
    </row>
    <row r="11" spans="1:6" ht="12.75" customHeight="1">
      <c r="A11" s="18" t="s">
        <v>74</v>
      </c>
      <c r="B11" s="8">
        <v>2988</v>
      </c>
      <c r="C11" s="8">
        <v>4929</v>
      </c>
      <c r="D11" s="8">
        <v>6835</v>
      </c>
      <c r="E11" s="8">
        <v>8070</v>
      </c>
      <c r="F11" s="7">
        <v>9895</v>
      </c>
    </row>
    <row r="12" spans="1:7" ht="12.75" customHeight="1">
      <c r="A12" s="129" t="s">
        <v>78</v>
      </c>
      <c r="B12" s="13">
        <v>7842</v>
      </c>
      <c r="C12" s="13">
        <v>11651</v>
      </c>
      <c r="D12" s="13">
        <v>15092</v>
      </c>
      <c r="E12" s="13">
        <v>18793</v>
      </c>
      <c r="F12" s="12">
        <v>26509</v>
      </c>
      <c r="G12" s="21"/>
    </row>
    <row r="13" spans="1:6" ht="12.75" customHeight="1">
      <c r="A13" s="3" t="s">
        <v>2</v>
      </c>
      <c r="B13" s="8">
        <v>10830</v>
      </c>
      <c r="C13" s="8">
        <v>16580</v>
      </c>
      <c r="D13" s="8">
        <v>21927</v>
      </c>
      <c r="E13" s="8">
        <v>26863</v>
      </c>
      <c r="F13" s="7">
        <v>36404</v>
      </c>
    </row>
    <row r="14" spans="1:6" ht="12.75" customHeight="1">
      <c r="A14" s="3"/>
      <c r="B14" s="8"/>
      <c r="C14" s="8"/>
      <c r="D14" s="8"/>
      <c r="E14" s="8"/>
      <c r="F14" s="7"/>
    </row>
    <row r="15" spans="1:6" ht="12.75" customHeight="1">
      <c r="A15" s="2"/>
      <c r="B15" s="2"/>
      <c r="C15" s="2"/>
      <c r="D15" s="2"/>
      <c r="E15" s="2"/>
      <c r="F15" s="11"/>
    </row>
    <row r="16" spans="1:6" ht="12.75" customHeight="1">
      <c r="A16" s="22" t="s">
        <v>3</v>
      </c>
      <c r="B16" s="24">
        <v>35991000</v>
      </c>
      <c r="C16" s="24">
        <v>52238000</v>
      </c>
      <c r="D16" s="24">
        <v>69203000</v>
      </c>
      <c r="E16" s="24">
        <v>92708000</v>
      </c>
      <c r="F16" s="25">
        <v>104756426</v>
      </c>
    </row>
    <row r="17" spans="1:6" ht="12.75" customHeight="1">
      <c r="A17" s="3" t="s">
        <v>4</v>
      </c>
      <c r="B17" s="9">
        <v>108513000</v>
      </c>
      <c r="C17" s="9">
        <v>105029000</v>
      </c>
      <c r="D17" s="9">
        <v>111484000</v>
      </c>
      <c r="E17" s="9">
        <v>133269000</v>
      </c>
      <c r="F17" s="10">
        <v>154599294</v>
      </c>
    </row>
    <row r="18" spans="1:6" ht="12.75" customHeight="1">
      <c r="A18" s="3"/>
      <c r="B18" s="2"/>
      <c r="C18" s="2"/>
      <c r="D18" s="2"/>
      <c r="E18" s="2"/>
      <c r="F18" s="11"/>
    </row>
    <row r="19" spans="1:6" ht="12.75" customHeight="1">
      <c r="A19" s="3"/>
      <c r="B19" s="2"/>
      <c r="C19" s="2"/>
      <c r="D19" s="2"/>
      <c r="E19" s="2"/>
      <c r="F19" s="11"/>
    </row>
    <row r="20" spans="1:6" ht="12.75" customHeight="1">
      <c r="A20" s="4" t="s">
        <v>77</v>
      </c>
      <c r="B20" s="2"/>
      <c r="C20" s="2"/>
      <c r="D20" s="2"/>
      <c r="E20" s="2"/>
      <c r="F20" s="11"/>
    </row>
    <row r="21" spans="1:6" ht="12.75" customHeight="1">
      <c r="A21" s="3" t="s">
        <v>16</v>
      </c>
      <c r="B21" s="8">
        <v>16451</v>
      </c>
      <c r="C21" s="8">
        <v>19866</v>
      </c>
      <c r="D21" s="8">
        <v>25602</v>
      </c>
      <c r="E21" s="8">
        <v>29790</v>
      </c>
      <c r="F21" s="7">
        <v>31842</v>
      </c>
    </row>
    <row r="22" spans="1:6" ht="12.75" customHeight="1">
      <c r="A22" s="3" t="s">
        <v>17</v>
      </c>
      <c r="B22" s="8">
        <v>6007</v>
      </c>
      <c r="C22" s="8">
        <v>8538</v>
      </c>
      <c r="D22" s="8">
        <v>10870</v>
      </c>
      <c r="E22" s="8">
        <v>13092</v>
      </c>
      <c r="F22" s="7">
        <v>13435</v>
      </c>
    </row>
    <row r="23" spans="1:6" ht="12.75" customHeight="1">
      <c r="A23" s="3" t="s">
        <v>18</v>
      </c>
      <c r="B23" s="8">
        <v>1769</v>
      </c>
      <c r="C23" s="8">
        <v>3059</v>
      </c>
      <c r="D23" s="8">
        <v>3893</v>
      </c>
      <c r="E23" s="8">
        <v>4761</v>
      </c>
      <c r="F23" s="7">
        <v>5042</v>
      </c>
    </row>
    <row r="24" spans="1:6" ht="12.75" customHeight="1">
      <c r="A24" s="3" t="s">
        <v>19</v>
      </c>
      <c r="B24" s="29">
        <v>375</v>
      </c>
      <c r="C24" s="29">
        <v>752</v>
      </c>
      <c r="D24" s="29">
        <v>946</v>
      </c>
      <c r="E24" s="29">
        <v>1201</v>
      </c>
      <c r="F24" s="30">
        <v>1296</v>
      </c>
    </row>
    <row r="25" spans="1:6" ht="12.75" customHeight="1">
      <c r="A25" s="3" t="s">
        <v>20</v>
      </c>
      <c r="B25" s="6">
        <f>SUM(B21:B24)</f>
        <v>24602</v>
      </c>
      <c r="C25" s="6">
        <f>SUM(C21:C24)</f>
        <v>32215</v>
      </c>
      <c r="D25" s="6">
        <f>SUM(D21:D24)</f>
        <v>41311</v>
      </c>
      <c r="E25" s="6">
        <f>SUM(E21:E24)</f>
        <v>48844</v>
      </c>
      <c r="F25" s="6">
        <f>SUM(F21:F24)</f>
        <v>51615</v>
      </c>
    </row>
    <row r="26" spans="1:6" ht="12.75" customHeight="1">
      <c r="A26" s="3"/>
      <c r="B26" s="2"/>
      <c r="C26" s="2"/>
      <c r="D26" s="2"/>
      <c r="E26" s="2"/>
      <c r="F26" s="6"/>
    </row>
    <row r="27" spans="1:6" ht="12.75" customHeight="1">
      <c r="A27" s="4" t="s">
        <v>5</v>
      </c>
      <c r="B27" s="2"/>
      <c r="C27" s="2"/>
      <c r="D27" s="2"/>
      <c r="E27" s="2"/>
      <c r="F27" s="11"/>
    </row>
    <row r="28" spans="1:6" ht="12.75" customHeight="1">
      <c r="A28" s="3" t="s">
        <v>6</v>
      </c>
      <c r="B28" s="8">
        <v>7086</v>
      </c>
      <c r="C28" s="8">
        <v>9570</v>
      </c>
      <c r="D28" s="8">
        <v>12852</v>
      </c>
      <c r="E28" s="8">
        <v>15283</v>
      </c>
      <c r="F28" s="7">
        <v>16435</v>
      </c>
    </row>
    <row r="29" spans="1:6" ht="12.75" customHeight="1">
      <c r="A29" s="3" t="s">
        <v>7</v>
      </c>
      <c r="B29" s="8">
        <v>2208</v>
      </c>
      <c r="C29" s="8">
        <v>2913</v>
      </c>
      <c r="D29" s="8">
        <v>3756</v>
      </c>
      <c r="E29" s="8">
        <v>4597</v>
      </c>
      <c r="F29" s="7">
        <v>4972</v>
      </c>
    </row>
    <row r="30" spans="1:6" ht="12.75" customHeight="1">
      <c r="A30" s="3" t="s">
        <v>8</v>
      </c>
      <c r="B30" s="8">
        <v>2135</v>
      </c>
      <c r="C30" s="8">
        <v>2811</v>
      </c>
      <c r="D30" s="8">
        <v>3892</v>
      </c>
      <c r="E30" s="8">
        <v>4842</v>
      </c>
      <c r="F30" s="7">
        <v>5122</v>
      </c>
    </row>
    <row r="31" spans="1:6" ht="12.75" customHeight="1">
      <c r="A31" s="3" t="s">
        <v>9</v>
      </c>
      <c r="B31" s="8">
        <v>1186</v>
      </c>
      <c r="C31" s="8">
        <v>1565</v>
      </c>
      <c r="D31" s="8">
        <v>1947</v>
      </c>
      <c r="E31" s="8">
        <v>2378</v>
      </c>
      <c r="F31" s="7">
        <v>2460</v>
      </c>
    </row>
    <row r="32" spans="1:6" ht="12.75" customHeight="1">
      <c r="A32" s="3" t="s">
        <v>10</v>
      </c>
      <c r="B32" s="8">
        <v>5582</v>
      </c>
      <c r="C32" s="8">
        <v>6930</v>
      </c>
      <c r="D32" s="8">
        <v>8407</v>
      </c>
      <c r="E32" s="8">
        <v>9752</v>
      </c>
      <c r="F32" s="7">
        <v>10193</v>
      </c>
    </row>
    <row r="33" spans="1:6" ht="12.75" customHeight="1">
      <c r="A33" s="3" t="s">
        <v>11</v>
      </c>
      <c r="B33" s="8">
        <v>1738</v>
      </c>
      <c r="C33" s="8">
        <v>2271</v>
      </c>
      <c r="D33" s="8">
        <v>2956</v>
      </c>
      <c r="E33" s="8">
        <v>3591</v>
      </c>
      <c r="F33" s="7">
        <v>3860</v>
      </c>
    </row>
    <row r="34" spans="1:6" ht="12.75" customHeight="1">
      <c r="A34" s="3" t="s">
        <v>12</v>
      </c>
      <c r="B34" s="8">
        <v>1143</v>
      </c>
      <c r="C34" s="8">
        <v>1636</v>
      </c>
      <c r="D34" s="8">
        <v>2050</v>
      </c>
      <c r="E34" s="8">
        <v>2406</v>
      </c>
      <c r="F34" s="7">
        <v>2584</v>
      </c>
    </row>
    <row r="35" spans="1:6" ht="12.75" customHeight="1">
      <c r="A35" s="3" t="s">
        <v>13</v>
      </c>
      <c r="B35" s="8">
        <v>1856</v>
      </c>
      <c r="C35" s="8">
        <v>2474</v>
      </c>
      <c r="D35" s="8">
        <v>3043</v>
      </c>
      <c r="E35" s="8">
        <v>3517</v>
      </c>
      <c r="F35" s="7">
        <v>3652</v>
      </c>
    </row>
    <row r="36" spans="1:6" ht="12.75" customHeight="1">
      <c r="A36" s="14" t="s">
        <v>14</v>
      </c>
      <c r="B36" s="13">
        <v>1668</v>
      </c>
      <c r="C36" s="13">
        <v>2045</v>
      </c>
      <c r="D36" s="13">
        <v>2408</v>
      </c>
      <c r="E36" s="13">
        <v>2478</v>
      </c>
      <c r="F36" s="12">
        <v>2337</v>
      </c>
    </row>
    <row r="37" spans="1:6" ht="12.75" customHeight="1">
      <c r="A37" s="3" t="s">
        <v>15</v>
      </c>
      <c r="B37" s="7">
        <f>SUM(B28:B36)</f>
        <v>24602</v>
      </c>
      <c r="C37" s="7">
        <f>SUM(C28:C36)</f>
        <v>32215</v>
      </c>
      <c r="D37" s="7">
        <f>SUM(D28:D36)</f>
        <v>41311</v>
      </c>
      <c r="E37" s="7">
        <f>SUM(E28:E36)</f>
        <v>48844</v>
      </c>
      <c r="F37" s="7">
        <f>SUM(F28:F36)</f>
        <v>51615</v>
      </c>
    </row>
    <row r="38" spans="2:6" ht="12.75" customHeight="1">
      <c r="B38" s="2"/>
      <c r="C38" s="2"/>
      <c r="D38" s="2"/>
      <c r="E38" s="2"/>
      <c r="F38" s="2"/>
    </row>
    <row r="39" spans="2:6" ht="12.75" customHeight="1">
      <c r="B39" s="2"/>
      <c r="C39" s="2"/>
      <c r="D39" s="2"/>
      <c r="E39" s="2"/>
      <c r="F39" s="2"/>
    </row>
    <row r="40" spans="2:6" ht="12.75" customHeight="1">
      <c r="B40" s="2"/>
      <c r="C40" s="2"/>
      <c r="D40" s="2"/>
      <c r="E40" s="2"/>
      <c r="F40" s="2"/>
    </row>
    <row r="41" spans="2:6" ht="12.75" customHeight="1">
      <c r="B41" s="2"/>
      <c r="C41" s="2"/>
      <c r="D41" s="2"/>
      <c r="E41" s="2"/>
      <c r="F41" s="2"/>
    </row>
    <row r="42" spans="2:6" ht="12.75" customHeight="1">
      <c r="B42" s="2"/>
      <c r="C42" s="2"/>
      <c r="D42" s="2"/>
      <c r="E42" s="2"/>
      <c r="F42" s="2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 password="A3CD" sheet="1" objects="1" scenarios="1"/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G58"/>
  <sheetViews>
    <sheetView workbookViewId="0" topLeftCell="A1">
      <selection activeCell="C20" sqref="C20"/>
    </sheetView>
  </sheetViews>
  <sheetFormatPr defaultColWidth="9.140625" defaultRowHeight="12.75"/>
  <cols>
    <col min="1" max="1" width="10.140625" style="0" bestFit="1" customWidth="1"/>
    <col min="2" max="2" width="35.57421875" style="0" customWidth="1"/>
    <col min="3" max="3" width="17.00390625" style="0" customWidth="1"/>
    <col min="4" max="4" width="17.421875" style="0" customWidth="1"/>
    <col min="5" max="5" width="16.7109375" style="0" bestFit="1" customWidth="1"/>
    <col min="6" max="6" width="16.57421875" style="0" bestFit="1" customWidth="1"/>
    <col min="7" max="7" width="15.140625" style="0" bestFit="1" customWidth="1"/>
  </cols>
  <sheetData>
    <row r="1" ht="15">
      <c r="A1" s="31" t="s">
        <v>80</v>
      </c>
    </row>
    <row r="3" spans="1:7" ht="12.75">
      <c r="A3" s="32" t="s">
        <v>81</v>
      </c>
      <c r="B3" s="32" t="s">
        <v>81</v>
      </c>
      <c r="C3" s="43">
        <v>38717</v>
      </c>
      <c r="D3" s="44">
        <v>38352</v>
      </c>
      <c r="E3" s="45">
        <v>37986</v>
      </c>
      <c r="F3" s="46">
        <v>37621</v>
      </c>
      <c r="G3" s="47">
        <v>37256</v>
      </c>
    </row>
    <row r="4" spans="1:7" ht="13.5" thickBot="1">
      <c r="A4" s="33" t="s">
        <v>82</v>
      </c>
      <c r="B4" s="33" t="s">
        <v>21</v>
      </c>
      <c r="C4" s="33" t="s">
        <v>22</v>
      </c>
      <c r="D4" s="33" t="s">
        <v>22</v>
      </c>
      <c r="E4" s="33" t="s">
        <v>22</v>
      </c>
      <c r="F4" s="33" t="s">
        <v>22</v>
      </c>
      <c r="G4" s="33" t="s">
        <v>22</v>
      </c>
    </row>
    <row r="6" spans="1:7" ht="12.75">
      <c r="A6">
        <v>953</v>
      </c>
      <c r="B6" t="s">
        <v>23</v>
      </c>
      <c r="C6" s="34">
        <v>1769623706</v>
      </c>
      <c r="D6" s="34">
        <v>1713426545</v>
      </c>
      <c r="E6" s="34">
        <v>1493867757</v>
      </c>
      <c r="F6" s="34">
        <v>1235954928</v>
      </c>
      <c r="G6" s="34">
        <v>817474574</v>
      </c>
    </row>
    <row r="7" spans="1:7" ht="12.75">
      <c r="A7">
        <v>951</v>
      </c>
      <c r="B7" t="s">
        <v>83</v>
      </c>
      <c r="C7" s="34">
        <v>624384125</v>
      </c>
      <c r="D7" s="34">
        <v>651171845</v>
      </c>
      <c r="E7" s="34">
        <v>572393393</v>
      </c>
      <c r="F7" s="34">
        <v>487295403</v>
      </c>
      <c r="G7" s="34">
        <v>352412197</v>
      </c>
    </row>
    <row r="8" spans="1:7" ht="12.75">
      <c r="A8">
        <v>957</v>
      </c>
      <c r="B8" t="s">
        <v>24</v>
      </c>
      <c r="C8" s="34">
        <v>563157966</v>
      </c>
      <c r="D8" s="34">
        <v>574240875</v>
      </c>
      <c r="E8" s="34">
        <v>497276681</v>
      </c>
      <c r="F8" s="34">
        <v>400496673</v>
      </c>
      <c r="G8" s="34">
        <v>341616108</v>
      </c>
    </row>
    <row r="9" spans="1:7" s="21" customFormat="1" ht="12.75">
      <c r="A9" s="21" t="s">
        <v>84</v>
      </c>
      <c r="B9" s="21" t="s">
        <v>25</v>
      </c>
      <c r="C9" s="34">
        <v>340957223</v>
      </c>
      <c r="D9" s="34">
        <v>341909</v>
      </c>
      <c r="E9" s="34">
        <v>136620</v>
      </c>
      <c r="F9" s="34">
        <v>158677</v>
      </c>
      <c r="G9" s="34">
        <v>133774</v>
      </c>
    </row>
    <row r="10" spans="1:7" s="21" customFormat="1" ht="12.75">
      <c r="A10" s="21" t="s">
        <v>85</v>
      </c>
      <c r="B10" s="21" t="s">
        <v>26</v>
      </c>
      <c r="C10" s="34">
        <v>340957223</v>
      </c>
      <c r="D10" s="34">
        <v>341909</v>
      </c>
      <c r="E10" s="34">
        <v>136620</v>
      </c>
      <c r="F10" s="34">
        <v>158677</v>
      </c>
      <c r="G10" s="34">
        <v>133774</v>
      </c>
    </row>
    <row r="11" spans="1:7" s="21" customFormat="1" ht="12.75">
      <c r="A11" s="21" t="s">
        <v>86</v>
      </c>
      <c r="B11" s="21" t="s">
        <v>27</v>
      </c>
      <c r="C11" s="34">
        <v>242182482</v>
      </c>
      <c r="D11" s="34">
        <v>17197088</v>
      </c>
      <c r="E11" s="34">
        <v>16386230</v>
      </c>
      <c r="F11" s="34">
        <v>13418011</v>
      </c>
      <c r="G11" s="34">
        <v>10172591</v>
      </c>
    </row>
    <row r="12" spans="1:7" ht="12.75">
      <c r="A12">
        <v>811</v>
      </c>
      <c r="B12" t="s">
        <v>28</v>
      </c>
      <c r="C12" s="34">
        <v>194802876</v>
      </c>
      <c r="D12" s="34">
        <v>178402735</v>
      </c>
      <c r="E12" s="34">
        <v>124361645</v>
      </c>
      <c r="F12" s="34">
        <v>104866459</v>
      </c>
      <c r="G12" s="34">
        <v>50305265</v>
      </c>
    </row>
    <row r="13" spans="1:7" ht="12.75">
      <c r="A13">
        <v>891</v>
      </c>
      <c r="B13" t="s">
        <v>29</v>
      </c>
      <c r="C13" s="34">
        <v>181823483</v>
      </c>
      <c r="D13" s="34">
        <v>178568912</v>
      </c>
      <c r="E13" s="34">
        <v>143149781</v>
      </c>
      <c r="F13" s="34">
        <v>106210067</v>
      </c>
      <c r="G13" s="34">
        <v>69658861</v>
      </c>
    </row>
    <row r="14" spans="1:7" ht="12.75">
      <c r="A14">
        <v>889</v>
      </c>
      <c r="B14" t="s">
        <v>30</v>
      </c>
      <c r="C14" s="34">
        <v>148154643</v>
      </c>
      <c r="D14" s="34">
        <v>145776015</v>
      </c>
      <c r="E14" s="34">
        <v>119302952</v>
      </c>
      <c r="F14" s="34">
        <v>116390650</v>
      </c>
      <c r="G14" s="34">
        <v>90663010</v>
      </c>
    </row>
    <row r="15" spans="1:7" ht="12.75">
      <c r="A15">
        <v>652</v>
      </c>
      <c r="B15" t="s">
        <v>31</v>
      </c>
      <c r="C15" s="34">
        <v>141163354</v>
      </c>
      <c r="D15" s="34">
        <v>132276069</v>
      </c>
      <c r="E15" s="34">
        <v>96451339</v>
      </c>
      <c r="F15" s="34">
        <v>79115184</v>
      </c>
      <c r="G15" s="34">
        <v>53344841</v>
      </c>
    </row>
    <row r="16" spans="1:7" ht="12.75">
      <c r="A16">
        <v>965</v>
      </c>
      <c r="B16" t="s">
        <v>32</v>
      </c>
      <c r="C16" s="34">
        <v>139019748</v>
      </c>
      <c r="D16" s="34">
        <v>139793017</v>
      </c>
      <c r="E16" s="34">
        <v>107032591</v>
      </c>
      <c r="F16" s="34">
        <v>69696425</v>
      </c>
      <c r="G16" s="34">
        <v>59856970</v>
      </c>
    </row>
    <row r="17" spans="1:7" ht="12.75">
      <c r="A17">
        <v>971</v>
      </c>
      <c r="B17" t="s">
        <v>33</v>
      </c>
      <c r="C17" s="34">
        <v>107336925</v>
      </c>
      <c r="D17" s="34">
        <v>112232008</v>
      </c>
      <c r="E17" s="34">
        <v>102670153</v>
      </c>
      <c r="F17" s="34">
        <v>79117822</v>
      </c>
      <c r="G17" s="34">
        <v>52906517</v>
      </c>
    </row>
    <row r="18" spans="1:7" ht="12.75">
      <c r="A18">
        <v>956</v>
      </c>
      <c r="B18" t="s">
        <v>34</v>
      </c>
      <c r="C18" s="34">
        <v>104456095</v>
      </c>
      <c r="D18" s="34">
        <v>182237138</v>
      </c>
      <c r="E18" s="34">
        <v>144874713</v>
      </c>
      <c r="F18" s="34">
        <v>104302698</v>
      </c>
      <c r="G18" s="34">
        <v>98829888</v>
      </c>
    </row>
    <row r="19" spans="1:7" ht="12.75">
      <c r="A19">
        <v>955</v>
      </c>
      <c r="B19" t="s">
        <v>35</v>
      </c>
      <c r="C19" s="34">
        <v>97542128</v>
      </c>
      <c r="D19" s="34">
        <v>100961188</v>
      </c>
      <c r="E19" s="34">
        <v>97257211</v>
      </c>
      <c r="F19" s="34">
        <v>75945891</v>
      </c>
      <c r="G19" s="34">
        <v>48438518</v>
      </c>
    </row>
    <row r="20" spans="1:7" ht="12.75">
      <c r="A20">
        <v>975</v>
      </c>
      <c r="B20" t="s">
        <v>36</v>
      </c>
      <c r="C20" s="34">
        <v>97173316</v>
      </c>
      <c r="D20" s="34">
        <v>119658686</v>
      </c>
      <c r="E20" s="34">
        <v>99163044</v>
      </c>
      <c r="F20" s="34">
        <v>60432833</v>
      </c>
      <c r="G20" s="34">
        <v>37118282</v>
      </c>
    </row>
    <row r="21" spans="1:7" ht="12.75">
      <c r="A21">
        <v>815</v>
      </c>
      <c r="B21" t="s">
        <v>37</v>
      </c>
      <c r="C21" s="34">
        <v>96284657</v>
      </c>
      <c r="D21" s="34">
        <v>99957913</v>
      </c>
      <c r="E21" s="34">
        <v>72957519</v>
      </c>
      <c r="F21" s="34">
        <v>42495350</v>
      </c>
      <c r="G21" s="34">
        <v>23716038</v>
      </c>
    </row>
    <row r="22" spans="1:7" ht="12.75">
      <c r="A22">
        <v>985</v>
      </c>
      <c r="B22" t="s">
        <v>38</v>
      </c>
      <c r="C22" s="34">
        <v>83273188</v>
      </c>
      <c r="D22" s="34">
        <v>73633421</v>
      </c>
      <c r="E22" s="34">
        <v>63627869</v>
      </c>
      <c r="F22" s="34">
        <v>37773978</v>
      </c>
      <c r="G22" s="34">
        <v>16858050</v>
      </c>
    </row>
    <row r="23" spans="1:7" ht="12.75">
      <c r="A23">
        <v>807</v>
      </c>
      <c r="B23" t="s">
        <v>39</v>
      </c>
      <c r="C23" s="34">
        <v>77938009</v>
      </c>
      <c r="D23" s="34">
        <v>78965474</v>
      </c>
      <c r="E23" s="34">
        <v>80942009</v>
      </c>
      <c r="F23" s="34">
        <v>44617418</v>
      </c>
      <c r="G23" s="34">
        <v>12352591</v>
      </c>
    </row>
    <row r="24" spans="1:7" ht="12.75">
      <c r="A24">
        <v>897</v>
      </c>
      <c r="B24" t="s">
        <v>40</v>
      </c>
      <c r="C24" s="34">
        <v>74771215</v>
      </c>
      <c r="D24" s="34">
        <v>64756344</v>
      </c>
      <c r="E24" s="34">
        <v>47214662</v>
      </c>
      <c r="F24" s="34">
        <v>33628989</v>
      </c>
      <c r="G24" s="34">
        <v>19385527</v>
      </c>
    </row>
    <row r="25" spans="1:7" ht="12.75">
      <c r="A25">
        <v>941</v>
      </c>
      <c r="B25" t="s">
        <v>41</v>
      </c>
      <c r="C25" s="34">
        <v>73797751</v>
      </c>
      <c r="D25" s="34">
        <v>65090564</v>
      </c>
      <c r="E25" s="34">
        <v>60768824</v>
      </c>
      <c r="F25" s="34">
        <v>40469563</v>
      </c>
      <c r="G25" s="34">
        <v>35234643</v>
      </c>
    </row>
    <row r="26" spans="1:7" ht="12.75">
      <c r="A26">
        <v>609</v>
      </c>
      <c r="B26" t="s">
        <v>42</v>
      </c>
      <c r="C26" s="34">
        <v>72446710</v>
      </c>
      <c r="D26" s="34">
        <v>71140907</v>
      </c>
      <c r="E26" s="34">
        <v>53337478</v>
      </c>
      <c r="F26" s="34">
        <v>35483192</v>
      </c>
      <c r="G26" s="34">
        <v>21530551</v>
      </c>
    </row>
    <row r="27" spans="1:7" ht="12.75">
      <c r="A27">
        <v>928</v>
      </c>
      <c r="B27" t="s">
        <v>43</v>
      </c>
      <c r="C27" s="34">
        <v>70324155</v>
      </c>
      <c r="D27" s="34">
        <v>73190370</v>
      </c>
      <c r="E27" s="34">
        <v>77786308</v>
      </c>
      <c r="F27" s="34">
        <v>52109312</v>
      </c>
      <c r="G27" s="34">
        <v>37359135</v>
      </c>
    </row>
    <row r="28" spans="1:7" ht="12.75">
      <c r="A28">
        <v>976</v>
      </c>
      <c r="B28" t="s">
        <v>44</v>
      </c>
      <c r="C28" s="34">
        <v>69178567</v>
      </c>
      <c r="D28" s="34">
        <v>69913077</v>
      </c>
      <c r="E28" s="34">
        <v>53785492</v>
      </c>
      <c r="F28" s="34">
        <v>42147247</v>
      </c>
      <c r="G28" s="34">
        <v>25810654</v>
      </c>
    </row>
    <row r="29" spans="1:7" ht="12.75">
      <c r="A29">
        <v>663</v>
      </c>
      <c r="B29" t="s">
        <v>45</v>
      </c>
      <c r="C29" s="34">
        <v>68037424</v>
      </c>
      <c r="D29" s="34">
        <v>75520089</v>
      </c>
      <c r="E29" s="34">
        <v>61277923</v>
      </c>
      <c r="F29" s="34">
        <v>32359154</v>
      </c>
      <c r="G29" s="34">
        <v>17545953</v>
      </c>
    </row>
    <row r="30" spans="1:7" s="21" customFormat="1" ht="12.75">
      <c r="A30" s="21">
        <v>943</v>
      </c>
      <c r="B30" s="21" t="s">
        <v>46</v>
      </c>
      <c r="C30" s="34">
        <v>65172221</v>
      </c>
      <c r="D30" s="34">
        <v>43075701</v>
      </c>
      <c r="E30" s="34">
        <v>24770336</v>
      </c>
      <c r="F30" s="34">
        <v>16773158</v>
      </c>
      <c r="G30" s="34">
        <v>7446970</v>
      </c>
    </row>
    <row r="31" spans="1:7" ht="12.75">
      <c r="A31">
        <v>675</v>
      </c>
      <c r="B31" t="s">
        <v>47</v>
      </c>
      <c r="C31" s="34">
        <v>62740613</v>
      </c>
      <c r="D31" s="34">
        <v>51534848</v>
      </c>
      <c r="E31" s="34">
        <v>41556680</v>
      </c>
      <c r="F31" s="34">
        <v>36454989</v>
      </c>
      <c r="G31" s="34">
        <v>24966942</v>
      </c>
    </row>
    <row r="32" spans="1:7" ht="12.75">
      <c r="A32">
        <v>651</v>
      </c>
      <c r="B32" t="s">
        <v>48</v>
      </c>
      <c r="C32" s="34">
        <v>59758531</v>
      </c>
      <c r="D32" s="34">
        <v>62421330</v>
      </c>
      <c r="E32" s="34">
        <v>51120848</v>
      </c>
      <c r="F32" s="34">
        <v>46023269</v>
      </c>
      <c r="G32" s="34">
        <v>24860441</v>
      </c>
    </row>
    <row r="33" spans="1:7" s="21" customFormat="1" ht="12.75">
      <c r="A33" s="21">
        <v>942</v>
      </c>
      <c r="B33" s="21" t="s">
        <v>49</v>
      </c>
      <c r="C33" s="34">
        <v>59177315</v>
      </c>
      <c r="D33" s="34">
        <v>60901411</v>
      </c>
      <c r="E33" s="34">
        <v>51373318</v>
      </c>
      <c r="F33" s="34">
        <v>42491512</v>
      </c>
      <c r="G33" s="34">
        <v>25838431</v>
      </c>
    </row>
    <row r="34" spans="1:7" ht="12.75">
      <c r="A34">
        <v>661</v>
      </c>
      <c r="B34" t="s">
        <v>50</v>
      </c>
      <c r="C34" s="34">
        <v>56741967</v>
      </c>
      <c r="D34" s="34">
        <v>51478227</v>
      </c>
      <c r="E34" s="34">
        <v>34575944</v>
      </c>
      <c r="F34" s="34">
        <v>26645259</v>
      </c>
      <c r="G34" s="34">
        <v>9875042</v>
      </c>
    </row>
    <row r="35" spans="1:7" ht="12.75">
      <c r="A35">
        <v>986</v>
      </c>
      <c r="B35" t="s">
        <v>51</v>
      </c>
      <c r="C35" s="34">
        <v>56016912</v>
      </c>
      <c r="D35" s="34">
        <v>50395147</v>
      </c>
      <c r="E35" s="34">
        <v>38123563</v>
      </c>
      <c r="F35" s="34">
        <v>24376885</v>
      </c>
      <c r="G35" s="34">
        <v>18920732</v>
      </c>
    </row>
    <row r="36" spans="1:7" ht="12.75">
      <c r="A36">
        <v>12</v>
      </c>
      <c r="B36" t="s">
        <v>52</v>
      </c>
      <c r="C36" s="34">
        <v>52375730</v>
      </c>
      <c r="D36" s="34">
        <v>46996047</v>
      </c>
      <c r="E36" s="34">
        <v>28404789</v>
      </c>
      <c r="F36" s="34">
        <v>2482788</v>
      </c>
      <c r="G36" s="34"/>
    </row>
    <row r="37" spans="1:7" ht="12.75">
      <c r="A37">
        <v>899</v>
      </c>
      <c r="B37" t="s">
        <v>53</v>
      </c>
      <c r="C37" s="34">
        <v>51951665</v>
      </c>
      <c r="D37" s="34">
        <v>46044128</v>
      </c>
      <c r="E37" s="34">
        <v>38359702</v>
      </c>
      <c r="F37" s="34">
        <v>26639834</v>
      </c>
      <c r="G37" s="34">
        <v>16181402</v>
      </c>
    </row>
    <row r="38" spans="1:7" ht="12.75">
      <c r="A38">
        <v>980</v>
      </c>
      <c r="B38" t="s">
        <v>54</v>
      </c>
      <c r="C38" s="34">
        <v>51808536</v>
      </c>
      <c r="D38" s="34">
        <v>51761237</v>
      </c>
      <c r="E38" s="34">
        <v>46010039</v>
      </c>
      <c r="F38" s="34">
        <v>32238664</v>
      </c>
      <c r="G38" s="34">
        <v>16906407</v>
      </c>
    </row>
    <row r="39" spans="1:7" ht="12.75">
      <c r="A39">
        <v>664</v>
      </c>
      <c r="B39" t="s">
        <v>55</v>
      </c>
      <c r="C39" s="34">
        <v>50487988</v>
      </c>
      <c r="D39" s="34">
        <v>46346193</v>
      </c>
      <c r="E39" s="34">
        <v>30509358</v>
      </c>
      <c r="F39" s="34">
        <v>22974506</v>
      </c>
      <c r="G39" s="34">
        <v>11963141</v>
      </c>
    </row>
    <row r="40" spans="1:7" ht="12.75">
      <c r="A40">
        <v>653</v>
      </c>
      <c r="B40" t="s">
        <v>56</v>
      </c>
      <c r="C40" s="34">
        <v>49977081</v>
      </c>
      <c r="D40" s="34">
        <v>46603663</v>
      </c>
      <c r="E40" s="34">
        <v>40055452</v>
      </c>
      <c r="F40" s="34">
        <v>35456104</v>
      </c>
      <c r="G40" s="34">
        <v>18524478</v>
      </c>
    </row>
    <row r="41" spans="1:7" ht="12.75">
      <c r="A41">
        <v>461</v>
      </c>
      <c r="B41" t="s">
        <v>57</v>
      </c>
      <c r="C41" s="34">
        <v>49845111</v>
      </c>
      <c r="D41" s="34">
        <v>53152567</v>
      </c>
      <c r="E41" s="34">
        <v>37973960</v>
      </c>
      <c r="F41" s="34">
        <v>43953419</v>
      </c>
      <c r="G41" s="34">
        <v>23624603</v>
      </c>
    </row>
    <row r="42" spans="1:7" ht="12.75">
      <c r="A42">
        <v>946</v>
      </c>
      <c r="B42" t="s">
        <v>58</v>
      </c>
      <c r="C42" s="34">
        <v>48202570</v>
      </c>
      <c r="D42" s="34">
        <v>49182547</v>
      </c>
      <c r="E42" s="34">
        <v>48176637</v>
      </c>
      <c r="F42" s="34">
        <v>49130930</v>
      </c>
      <c r="G42" s="34">
        <v>20176108</v>
      </c>
    </row>
    <row r="43" spans="1:7" ht="12.75">
      <c r="A43">
        <v>305</v>
      </c>
      <c r="B43" t="s">
        <v>59</v>
      </c>
      <c r="C43" s="34">
        <v>47911427</v>
      </c>
      <c r="D43" s="34">
        <v>41730525</v>
      </c>
      <c r="E43" s="34">
        <v>46855078</v>
      </c>
      <c r="F43" s="34">
        <v>19862711</v>
      </c>
      <c r="G43" s="34">
        <v>10396735</v>
      </c>
    </row>
    <row r="44" spans="1:7" ht="12.75">
      <c r="A44">
        <v>818</v>
      </c>
      <c r="B44" t="s">
        <v>60</v>
      </c>
      <c r="C44" s="34">
        <v>47682777</v>
      </c>
      <c r="D44" s="34">
        <v>42390017</v>
      </c>
      <c r="E44" s="34">
        <v>41286828</v>
      </c>
      <c r="F44" s="34">
        <v>30532636</v>
      </c>
      <c r="G44" s="34">
        <v>19765335</v>
      </c>
    </row>
    <row r="45" spans="1:7" ht="12.75">
      <c r="A45">
        <v>917</v>
      </c>
      <c r="B45" t="s">
        <v>61</v>
      </c>
      <c r="C45" s="34">
        <v>47217340</v>
      </c>
      <c r="D45" s="34">
        <v>60462125</v>
      </c>
      <c r="E45" s="34">
        <v>36573334</v>
      </c>
      <c r="F45" s="34">
        <v>24209694</v>
      </c>
      <c r="G45" s="34">
        <v>7905102</v>
      </c>
    </row>
    <row r="46" spans="1:7" ht="12.75">
      <c r="A46">
        <v>960</v>
      </c>
      <c r="B46" t="s">
        <v>62</v>
      </c>
      <c r="C46" s="34">
        <v>46805104</v>
      </c>
      <c r="D46" s="34">
        <v>22481993</v>
      </c>
      <c r="E46" s="34">
        <v>24690000</v>
      </c>
      <c r="F46" s="34">
        <v>6353460</v>
      </c>
      <c r="G46" s="34">
        <v>987910</v>
      </c>
    </row>
    <row r="47" spans="1:7" ht="12.75">
      <c r="A47">
        <v>995</v>
      </c>
      <c r="B47" t="s">
        <v>63</v>
      </c>
      <c r="C47" s="34">
        <v>45902778</v>
      </c>
      <c r="D47" s="34">
        <v>38295388</v>
      </c>
      <c r="E47" s="34">
        <v>31884782</v>
      </c>
      <c r="F47" s="34">
        <v>23677783</v>
      </c>
      <c r="G47" s="34">
        <v>11818517</v>
      </c>
    </row>
    <row r="48" spans="1:7" ht="12.75">
      <c r="A48">
        <v>608</v>
      </c>
      <c r="B48" t="s">
        <v>64</v>
      </c>
      <c r="C48" s="34">
        <v>44772748</v>
      </c>
      <c r="D48" s="34">
        <v>44145731</v>
      </c>
      <c r="E48" s="34">
        <v>32404626</v>
      </c>
      <c r="F48" s="34">
        <v>29201925</v>
      </c>
      <c r="G48" s="34">
        <v>17240619</v>
      </c>
    </row>
    <row r="49" spans="1:7" ht="12.75">
      <c r="A49">
        <v>855</v>
      </c>
      <c r="B49" t="s">
        <v>65</v>
      </c>
      <c r="C49" s="34">
        <v>42452227</v>
      </c>
      <c r="D49" s="34">
        <v>35023847</v>
      </c>
      <c r="E49" s="34">
        <v>26287552</v>
      </c>
      <c r="F49" s="34">
        <v>21585808</v>
      </c>
      <c r="G49" s="34">
        <v>8326705</v>
      </c>
    </row>
    <row r="50" spans="1:7" ht="12.75">
      <c r="A50">
        <v>969</v>
      </c>
      <c r="B50" t="s">
        <v>66</v>
      </c>
      <c r="C50" s="34">
        <v>42426598</v>
      </c>
      <c r="D50" s="34">
        <v>40355518</v>
      </c>
      <c r="E50" s="34">
        <v>45623402</v>
      </c>
      <c r="F50" s="34">
        <v>26749721</v>
      </c>
      <c r="G50" s="34">
        <v>18559396</v>
      </c>
    </row>
    <row r="51" spans="1:7" ht="12.75">
      <c r="A51">
        <v>903</v>
      </c>
      <c r="B51" t="s">
        <v>67</v>
      </c>
      <c r="C51" s="34">
        <v>41867971</v>
      </c>
      <c r="D51" s="34">
        <v>35507857</v>
      </c>
      <c r="E51" s="34">
        <v>30772677</v>
      </c>
      <c r="F51" s="34">
        <v>3001452</v>
      </c>
      <c r="G51" s="34"/>
    </row>
    <row r="52" spans="1:7" ht="12.75">
      <c r="A52">
        <v>659</v>
      </c>
      <c r="B52" t="s">
        <v>68</v>
      </c>
      <c r="C52" s="34">
        <v>40401116</v>
      </c>
      <c r="D52" s="34">
        <v>42094305</v>
      </c>
      <c r="E52" s="34">
        <v>36487124</v>
      </c>
      <c r="F52" s="34">
        <v>26741626</v>
      </c>
      <c r="G52" s="34">
        <v>18248437</v>
      </c>
    </row>
    <row r="53" spans="1:7" ht="12.75">
      <c r="A53">
        <v>963</v>
      </c>
      <c r="B53" t="s">
        <v>69</v>
      </c>
      <c r="C53" s="34">
        <v>38595558</v>
      </c>
      <c r="D53" s="34">
        <v>35661562</v>
      </c>
      <c r="E53" s="34">
        <v>36852836</v>
      </c>
      <c r="F53" s="34">
        <v>27585509</v>
      </c>
      <c r="G53" s="34">
        <v>24773835</v>
      </c>
    </row>
    <row r="54" spans="1:7" ht="12.75">
      <c r="A54">
        <v>894</v>
      </c>
      <c r="B54" t="s">
        <v>70</v>
      </c>
      <c r="C54" s="34">
        <v>37304673</v>
      </c>
      <c r="D54" s="34">
        <v>36414769</v>
      </c>
      <c r="E54" s="34">
        <v>31917993</v>
      </c>
      <c r="F54" s="34">
        <v>30386022</v>
      </c>
      <c r="G54" s="34">
        <v>22618812</v>
      </c>
    </row>
    <row r="55" spans="1:7" ht="12.75">
      <c r="A55">
        <v>962</v>
      </c>
      <c r="B55" t="s">
        <v>71</v>
      </c>
      <c r="C55" s="34">
        <v>37029448</v>
      </c>
      <c r="D55" s="34">
        <v>41526197</v>
      </c>
      <c r="E55" s="34">
        <v>41430148</v>
      </c>
      <c r="F55" s="34">
        <v>36177241</v>
      </c>
      <c r="G55" s="34">
        <v>29151546</v>
      </c>
    </row>
    <row r="56" spans="1:7" ht="12.75">
      <c r="A56">
        <v>967</v>
      </c>
      <c r="B56" t="s">
        <v>72</v>
      </c>
      <c r="C56" s="34">
        <v>36277565</v>
      </c>
      <c r="D56" s="34">
        <v>40700521</v>
      </c>
      <c r="E56" s="34">
        <v>37108958</v>
      </c>
      <c r="F56" s="34">
        <v>19539439</v>
      </c>
      <c r="G56" s="34">
        <v>18182866</v>
      </c>
    </row>
    <row r="58" ht="12.75">
      <c r="A58" t="s">
        <v>87</v>
      </c>
    </row>
  </sheetData>
  <sheetProtection password="A3CD" sheet="1" objects="1" scenarios="1"/>
  <printOptions/>
  <pageMargins left="0.75" right="0.75" top="1" bottom="1" header="0.5" footer="0.5"/>
  <pageSetup fitToHeight="2" fitToWidth="1"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68"/>
  <sheetViews>
    <sheetView workbookViewId="0" topLeftCell="A1">
      <selection activeCell="C23" sqref="C23"/>
    </sheetView>
  </sheetViews>
  <sheetFormatPr defaultColWidth="9.140625" defaultRowHeight="12.75"/>
  <cols>
    <col min="1" max="1" width="14.00390625" style="0" customWidth="1"/>
    <col min="2" max="2" width="19.7109375" style="0" customWidth="1"/>
    <col min="3" max="3" width="17.57421875" style="0" customWidth="1"/>
    <col min="4" max="4" width="16.421875" style="0" customWidth="1"/>
    <col min="5" max="5" width="18.421875" style="0" customWidth="1"/>
    <col min="6" max="6" width="18.7109375" style="0" customWidth="1"/>
    <col min="7" max="16384" width="20.421875" style="0" customWidth="1"/>
  </cols>
  <sheetData>
    <row r="1" spans="1:7" ht="12.75">
      <c r="A1" s="89" t="s">
        <v>230</v>
      </c>
      <c r="B1" s="89" t="s">
        <v>21</v>
      </c>
      <c r="C1" s="89" t="s">
        <v>231</v>
      </c>
      <c r="D1" s="90" t="s">
        <v>232</v>
      </c>
      <c r="E1" s="90" t="s">
        <v>233</v>
      </c>
      <c r="F1" s="90" t="s">
        <v>234</v>
      </c>
      <c r="G1" s="89" t="s">
        <v>235</v>
      </c>
    </row>
    <row r="2" spans="1:7" ht="12.75">
      <c r="A2" s="91">
        <v>2005</v>
      </c>
      <c r="B2" s="92"/>
      <c r="C2" s="92"/>
      <c r="D2" s="93"/>
      <c r="E2" s="93"/>
      <c r="F2" s="93"/>
      <c r="G2" s="92"/>
    </row>
    <row r="3" spans="1:6" ht="12.75">
      <c r="A3" t="s">
        <v>236</v>
      </c>
      <c r="D3" s="94"/>
      <c r="E3" s="94"/>
      <c r="F3" s="94"/>
    </row>
    <row r="4" spans="2:7" ht="12.75">
      <c r="B4" t="s">
        <v>237</v>
      </c>
      <c r="C4" s="16">
        <v>40546</v>
      </c>
      <c r="D4" s="94">
        <v>88627337.69</v>
      </c>
      <c r="E4" s="94">
        <v>33597143.83</v>
      </c>
      <c r="F4" s="94">
        <v>55030193.86</v>
      </c>
      <c r="G4">
        <v>62</v>
      </c>
    </row>
    <row r="5" spans="2:7" ht="12.75">
      <c r="B5" t="s">
        <v>238</v>
      </c>
      <c r="C5">
        <v>693</v>
      </c>
      <c r="D5" s="94">
        <v>2212335.02</v>
      </c>
      <c r="E5" s="94">
        <v>1962101.44</v>
      </c>
      <c r="F5" s="94">
        <v>250233.58</v>
      </c>
      <c r="G5">
        <v>11</v>
      </c>
    </row>
    <row r="6" spans="1:7" ht="13.5" thickBot="1">
      <c r="A6" s="2"/>
      <c r="B6" s="95" t="s">
        <v>239</v>
      </c>
      <c r="C6" s="96">
        <v>41239</v>
      </c>
      <c r="D6" s="97">
        <v>90839672.71</v>
      </c>
      <c r="E6" s="97">
        <v>35559245.27</v>
      </c>
      <c r="F6" s="97">
        <v>55280427.44</v>
      </c>
      <c r="G6" s="95">
        <v>61</v>
      </c>
    </row>
    <row r="7" spans="1:6" ht="13.5" thickTop="1">
      <c r="A7" t="s">
        <v>240</v>
      </c>
      <c r="D7" s="94"/>
      <c r="E7" s="94"/>
      <c r="F7" s="94"/>
    </row>
    <row r="8" spans="2:7" ht="12.75">
      <c r="B8" t="s">
        <v>241</v>
      </c>
      <c r="C8" s="16">
        <v>91248</v>
      </c>
      <c r="D8" s="94">
        <v>41900470.59</v>
      </c>
      <c r="E8" s="94">
        <v>24310609.06</v>
      </c>
      <c r="F8" s="94">
        <v>17589861.53</v>
      </c>
      <c r="G8">
        <v>42</v>
      </c>
    </row>
    <row r="9" spans="2:7" ht="12.75">
      <c r="B9" t="s">
        <v>242</v>
      </c>
      <c r="C9" s="16">
        <v>11832</v>
      </c>
      <c r="D9" s="94">
        <v>5011532.51</v>
      </c>
      <c r="E9" s="94">
        <v>3823289.39</v>
      </c>
      <c r="F9" s="94">
        <v>1188243.12</v>
      </c>
      <c r="G9">
        <v>24</v>
      </c>
    </row>
    <row r="10" spans="2:7" ht="12.75">
      <c r="B10" t="s">
        <v>243</v>
      </c>
      <c r="C10" s="16">
        <v>27445</v>
      </c>
      <c r="D10" s="94">
        <v>14437199.89</v>
      </c>
      <c r="E10" s="94">
        <v>9892670.55</v>
      </c>
      <c r="F10" s="94">
        <v>4544529.34</v>
      </c>
      <c r="G10">
        <v>31</v>
      </c>
    </row>
    <row r="11" spans="2:7" ht="12.75">
      <c r="B11" t="s">
        <v>244</v>
      </c>
      <c r="C11" s="16">
        <v>1337</v>
      </c>
      <c r="D11" s="94">
        <v>954402.59</v>
      </c>
      <c r="E11" s="94">
        <v>771389.93</v>
      </c>
      <c r="F11" s="94">
        <v>183012.86</v>
      </c>
      <c r="G11">
        <v>19</v>
      </c>
    </row>
    <row r="12" spans="2:7" ht="12.75">
      <c r="B12" t="s">
        <v>245</v>
      </c>
      <c r="C12" s="16">
        <v>46039</v>
      </c>
      <c r="D12" s="94">
        <v>12912304.51</v>
      </c>
      <c r="E12" s="94">
        <v>11650460.35</v>
      </c>
      <c r="F12" s="94">
        <v>1261844.16</v>
      </c>
      <c r="G12">
        <v>10</v>
      </c>
    </row>
    <row r="13" spans="2:7" ht="13.5" thickBot="1">
      <c r="B13" s="98" t="s">
        <v>246</v>
      </c>
      <c r="C13" s="99">
        <v>177901</v>
      </c>
      <c r="D13" s="100">
        <v>75215910.09</v>
      </c>
      <c r="E13" s="100">
        <v>50448419.28</v>
      </c>
      <c r="F13" s="100">
        <v>24767490.81</v>
      </c>
      <c r="G13" s="98">
        <v>33</v>
      </c>
    </row>
    <row r="14" spans="1:7" ht="13.5" thickTop="1">
      <c r="A14" s="101"/>
      <c r="B14" s="101" t="s">
        <v>247</v>
      </c>
      <c r="C14" s="102">
        <v>219140</v>
      </c>
      <c r="D14" s="103">
        <v>166055582.8</v>
      </c>
      <c r="E14" s="103">
        <v>86007664.55</v>
      </c>
      <c r="F14" s="103">
        <v>80047918.25</v>
      </c>
      <c r="G14" s="101">
        <v>48</v>
      </c>
    </row>
    <row r="15" spans="1:7" ht="12.75">
      <c r="A15" s="104">
        <v>2004</v>
      </c>
      <c r="B15" s="105"/>
      <c r="C15" s="105"/>
      <c r="D15" s="106"/>
      <c r="E15" s="106"/>
      <c r="F15" s="106"/>
      <c r="G15" s="105"/>
    </row>
    <row r="16" ht="12.75">
      <c r="A16" t="s">
        <v>236</v>
      </c>
    </row>
    <row r="17" spans="2:7" ht="12.75">
      <c r="B17" t="s">
        <v>237</v>
      </c>
      <c r="C17" s="16">
        <v>36010</v>
      </c>
      <c r="D17" s="107">
        <v>66136812.53</v>
      </c>
      <c r="E17" s="107">
        <v>28427573.32</v>
      </c>
      <c r="F17" s="107">
        <v>37709239.21</v>
      </c>
      <c r="G17">
        <v>57</v>
      </c>
    </row>
    <row r="18" spans="2:7" ht="12.75">
      <c r="B18" t="s">
        <v>238</v>
      </c>
      <c r="C18">
        <v>859</v>
      </c>
      <c r="D18" s="107">
        <v>1994935.31</v>
      </c>
      <c r="E18" s="107">
        <v>1635717.04</v>
      </c>
      <c r="F18" s="107">
        <v>359218.27</v>
      </c>
      <c r="G18">
        <v>18</v>
      </c>
    </row>
    <row r="19" spans="2:7" ht="13.5" thickBot="1">
      <c r="B19" s="98" t="s">
        <v>239</v>
      </c>
      <c r="C19" s="99">
        <v>36869</v>
      </c>
      <c r="D19" s="108">
        <v>68131747.84</v>
      </c>
      <c r="E19" s="108">
        <v>30063290.36</v>
      </c>
      <c r="F19" s="108">
        <v>38068457.48</v>
      </c>
      <c r="G19" s="98">
        <v>56</v>
      </c>
    </row>
    <row r="20" ht="13.5" thickTop="1">
      <c r="A20" t="s">
        <v>240</v>
      </c>
    </row>
    <row r="21" spans="2:7" ht="12.75">
      <c r="B21" t="s">
        <v>241</v>
      </c>
      <c r="C21" s="16">
        <v>109168</v>
      </c>
      <c r="D21" s="107">
        <v>43999960.48</v>
      </c>
      <c r="E21" s="107">
        <v>25418372.43</v>
      </c>
      <c r="F21" s="107">
        <v>18581588.05</v>
      </c>
      <c r="G21">
        <v>42</v>
      </c>
    </row>
    <row r="22" spans="2:7" ht="12.75">
      <c r="B22" t="s">
        <v>242</v>
      </c>
      <c r="C22" s="16">
        <v>12870</v>
      </c>
      <c r="D22" s="107">
        <v>4554233.29</v>
      </c>
      <c r="E22" s="107">
        <v>3299359.46</v>
      </c>
      <c r="F22" s="107">
        <v>1254873.83</v>
      </c>
      <c r="G22">
        <v>28</v>
      </c>
    </row>
    <row r="23" spans="2:7" ht="12.75">
      <c r="B23" t="s">
        <v>243</v>
      </c>
      <c r="C23" s="16">
        <v>18364</v>
      </c>
      <c r="D23" s="107">
        <v>7922504.43</v>
      </c>
      <c r="E23" s="107">
        <v>5393237.52</v>
      </c>
      <c r="F23" s="107">
        <v>2529266.91</v>
      </c>
      <c r="G23">
        <v>32</v>
      </c>
    </row>
    <row r="24" spans="2:7" ht="12.75">
      <c r="B24" t="s">
        <v>244</v>
      </c>
      <c r="C24" s="16">
        <v>1078</v>
      </c>
      <c r="D24" s="107">
        <v>731833.59</v>
      </c>
      <c r="E24" s="107">
        <v>584416.86</v>
      </c>
      <c r="F24" s="107">
        <v>147416.73</v>
      </c>
      <c r="G24">
        <v>20</v>
      </c>
    </row>
    <row r="25" spans="2:7" ht="12.75">
      <c r="B25" t="s">
        <v>245</v>
      </c>
      <c r="C25" s="16">
        <v>48395</v>
      </c>
      <c r="D25" s="107">
        <v>12634828.29</v>
      </c>
      <c r="E25" s="107">
        <v>11578969.54</v>
      </c>
      <c r="F25" s="107">
        <v>1055858.75</v>
      </c>
      <c r="G25">
        <v>8</v>
      </c>
    </row>
    <row r="26" spans="2:7" ht="13.5" thickBot="1">
      <c r="B26" s="98" t="s">
        <v>246</v>
      </c>
      <c r="C26" s="99">
        <v>189875</v>
      </c>
      <c r="D26" s="108">
        <v>69843360.08</v>
      </c>
      <c r="E26" s="108">
        <v>46274355.81</v>
      </c>
      <c r="F26" s="108">
        <v>23569004.27</v>
      </c>
      <c r="G26" s="98">
        <v>34</v>
      </c>
    </row>
    <row r="27" spans="1:7" ht="13.5" thickTop="1">
      <c r="A27" s="109"/>
      <c r="B27" s="109" t="s">
        <v>248</v>
      </c>
      <c r="C27" s="110">
        <v>226744</v>
      </c>
      <c r="D27" s="111">
        <v>137975107.92</v>
      </c>
      <c r="E27" s="111">
        <v>76337646.17</v>
      </c>
      <c r="F27" s="111">
        <v>61637461.75</v>
      </c>
      <c r="G27" s="109">
        <v>45</v>
      </c>
    </row>
    <row r="28" spans="1:7" ht="12.75">
      <c r="A28" s="112">
        <v>2003</v>
      </c>
      <c r="B28" s="27"/>
      <c r="C28" s="113"/>
      <c r="D28" s="114"/>
      <c r="E28" s="114"/>
      <c r="F28" s="114"/>
      <c r="G28" s="27"/>
    </row>
    <row r="29" spans="1:6" ht="12.75">
      <c r="A29" t="s">
        <v>236</v>
      </c>
      <c r="C29" s="16"/>
      <c r="D29" s="107"/>
      <c r="E29" s="107"/>
      <c r="F29" s="107"/>
    </row>
    <row r="30" spans="2:7" ht="12.75">
      <c r="B30" t="s">
        <v>237</v>
      </c>
      <c r="C30" s="16">
        <v>32163</v>
      </c>
      <c r="D30" s="107">
        <v>60525091.6</v>
      </c>
      <c r="E30" s="107">
        <v>25440966.83</v>
      </c>
      <c r="F30" s="107">
        <v>35084124.77</v>
      </c>
      <c r="G30">
        <v>58</v>
      </c>
    </row>
    <row r="31" spans="2:7" ht="12.75">
      <c r="B31" t="s">
        <v>238</v>
      </c>
      <c r="C31" s="16">
        <v>882</v>
      </c>
      <c r="D31" s="107">
        <v>1606507.38</v>
      </c>
      <c r="E31" s="107">
        <v>1488081.58</v>
      </c>
      <c r="F31" s="107">
        <v>118425.8</v>
      </c>
      <c r="G31">
        <v>7</v>
      </c>
    </row>
    <row r="32" spans="2:7" ht="13.5" thickBot="1">
      <c r="B32" s="98" t="s">
        <v>239</v>
      </c>
      <c r="C32" s="99">
        <v>33045</v>
      </c>
      <c r="D32" s="108">
        <v>62131598.98</v>
      </c>
      <c r="E32" s="108">
        <v>26929048.41</v>
      </c>
      <c r="F32" s="108">
        <v>35202550.57</v>
      </c>
      <c r="G32" s="98">
        <v>57</v>
      </c>
    </row>
    <row r="33" spans="1:6" ht="13.5" thickTop="1">
      <c r="A33" t="s">
        <v>240</v>
      </c>
      <c r="C33" s="16"/>
      <c r="D33" s="107"/>
      <c r="E33" s="107"/>
      <c r="F33" s="107"/>
    </row>
    <row r="34" spans="2:7" ht="12.75">
      <c r="B34" t="s">
        <v>241</v>
      </c>
      <c r="C34" s="16">
        <v>96452</v>
      </c>
      <c r="D34" s="107">
        <v>40207279.95</v>
      </c>
      <c r="E34" s="107">
        <v>22534994.89</v>
      </c>
      <c r="F34" s="107">
        <v>17672285.06</v>
      </c>
      <c r="G34">
        <v>44</v>
      </c>
    </row>
    <row r="35" spans="2:7" ht="12.75">
      <c r="B35" t="s">
        <v>242</v>
      </c>
      <c r="C35" s="16">
        <v>12535</v>
      </c>
      <c r="D35" s="107">
        <v>4676448.38</v>
      </c>
      <c r="E35" s="107">
        <v>3302286.23</v>
      </c>
      <c r="F35" s="107">
        <v>1374162.15</v>
      </c>
      <c r="G35">
        <v>29</v>
      </c>
    </row>
    <row r="36" spans="2:7" ht="12.75">
      <c r="B36" t="s">
        <v>243</v>
      </c>
      <c r="C36" s="16">
        <v>15492</v>
      </c>
      <c r="D36" s="107">
        <v>6663103.86</v>
      </c>
      <c r="E36" s="107">
        <v>4513513.87</v>
      </c>
      <c r="F36" s="107">
        <v>2149589.99</v>
      </c>
      <c r="G36">
        <v>32</v>
      </c>
    </row>
    <row r="37" spans="2:7" ht="12.75">
      <c r="B37" t="s">
        <v>244</v>
      </c>
      <c r="C37">
        <v>991</v>
      </c>
      <c r="D37" s="107">
        <v>582507.54</v>
      </c>
      <c r="E37" s="107">
        <v>466611.15</v>
      </c>
      <c r="F37" s="107">
        <v>115896.39</v>
      </c>
      <c r="G37">
        <v>20</v>
      </c>
    </row>
    <row r="38" spans="2:7" ht="12.75">
      <c r="B38" t="s">
        <v>245</v>
      </c>
      <c r="C38" s="16">
        <v>43543</v>
      </c>
      <c r="D38" s="107">
        <v>10925770.97</v>
      </c>
      <c r="E38" s="107">
        <v>10044693.52</v>
      </c>
      <c r="F38" s="107">
        <v>881077.45</v>
      </c>
      <c r="G38">
        <v>8</v>
      </c>
    </row>
    <row r="39" spans="2:7" ht="13.5" thickBot="1">
      <c r="B39" s="98" t="s">
        <v>246</v>
      </c>
      <c r="C39" s="99">
        <v>169013</v>
      </c>
      <c r="D39" s="108">
        <v>63055110.7</v>
      </c>
      <c r="E39" s="108">
        <v>40862099.66</v>
      </c>
      <c r="F39" s="108">
        <v>22193011.04</v>
      </c>
      <c r="G39" s="98">
        <v>35</v>
      </c>
    </row>
    <row r="40" spans="1:7" ht="13.5" thickTop="1">
      <c r="A40" s="115"/>
      <c r="B40" s="115" t="s">
        <v>249</v>
      </c>
      <c r="C40" s="116">
        <v>202058</v>
      </c>
      <c r="D40" s="117">
        <v>125186709.68</v>
      </c>
      <c r="E40" s="117">
        <v>67791148.07</v>
      </c>
      <c r="F40" s="117">
        <v>57395561.61</v>
      </c>
      <c r="G40" s="115">
        <v>46</v>
      </c>
    </row>
    <row r="41" spans="1:7" ht="12.75">
      <c r="A41" s="118">
        <v>2002</v>
      </c>
      <c r="B41" s="119"/>
      <c r="C41" s="119"/>
      <c r="D41" s="119"/>
      <c r="E41" s="119"/>
      <c r="F41" s="119"/>
      <c r="G41" s="119"/>
    </row>
    <row r="42" spans="1:6" ht="12.75">
      <c r="A42" t="s">
        <v>236</v>
      </c>
      <c r="C42" s="16"/>
      <c r="D42" s="107"/>
      <c r="E42" s="107"/>
      <c r="F42" s="107"/>
    </row>
    <row r="43" spans="2:7" ht="12.75">
      <c r="B43" t="s">
        <v>237</v>
      </c>
      <c r="C43" s="16">
        <v>25839</v>
      </c>
      <c r="D43" s="107">
        <v>37936015.57</v>
      </c>
      <c r="E43" s="107">
        <v>18739549.43</v>
      </c>
      <c r="F43" s="107">
        <v>19196466.14</v>
      </c>
      <c r="G43">
        <v>51</v>
      </c>
    </row>
    <row r="44" spans="2:7" ht="12.75">
      <c r="B44" t="s">
        <v>238</v>
      </c>
      <c r="C44" s="16">
        <v>837</v>
      </c>
      <c r="D44" s="107">
        <v>1495966.49</v>
      </c>
      <c r="E44" s="107">
        <v>1384953.42</v>
      </c>
      <c r="F44" s="107">
        <v>111013.07</v>
      </c>
      <c r="G44">
        <v>7</v>
      </c>
    </row>
    <row r="45" spans="2:7" ht="13.5" thickBot="1">
      <c r="B45" s="98" t="s">
        <v>239</v>
      </c>
      <c r="C45" s="99">
        <v>26676</v>
      </c>
      <c r="D45" s="108">
        <v>39431982.06</v>
      </c>
      <c r="E45" s="108">
        <v>20124502.85</v>
      </c>
      <c r="F45" s="108">
        <v>19307479.21</v>
      </c>
      <c r="G45" s="98">
        <v>49</v>
      </c>
    </row>
    <row r="46" spans="1:6" ht="13.5" thickTop="1">
      <c r="A46" t="s">
        <v>240</v>
      </c>
      <c r="C46" s="16"/>
      <c r="D46" s="107"/>
      <c r="E46" s="107"/>
      <c r="F46" s="107"/>
    </row>
    <row r="47" spans="2:7" ht="12.75">
      <c r="B47" t="s">
        <v>241</v>
      </c>
      <c r="C47" s="16">
        <v>75656</v>
      </c>
      <c r="D47" s="107">
        <v>28406519.32</v>
      </c>
      <c r="E47" s="107">
        <v>16500563.69</v>
      </c>
      <c r="F47" s="107">
        <v>11905955.63</v>
      </c>
      <c r="G47">
        <v>42</v>
      </c>
    </row>
    <row r="48" spans="2:7" ht="12.75">
      <c r="B48" t="s">
        <v>242</v>
      </c>
      <c r="C48" s="16">
        <v>10044</v>
      </c>
      <c r="D48" s="107">
        <v>3354962.21</v>
      </c>
      <c r="E48" s="107">
        <v>2354174.41</v>
      </c>
      <c r="F48" s="107">
        <v>1000787.8</v>
      </c>
      <c r="G48">
        <v>30</v>
      </c>
    </row>
    <row r="49" spans="2:7" ht="12.75">
      <c r="B49" t="s">
        <v>243</v>
      </c>
      <c r="C49" s="16">
        <v>9339</v>
      </c>
      <c r="D49" s="107">
        <v>4143265.03</v>
      </c>
      <c r="E49" s="107">
        <v>2770720.02</v>
      </c>
      <c r="F49" s="107">
        <v>1372545.01</v>
      </c>
      <c r="G49">
        <v>33</v>
      </c>
    </row>
    <row r="50" spans="2:7" ht="12.75">
      <c r="B50" t="s">
        <v>244</v>
      </c>
      <c r="C50">
        <v>701</v>
      </c>
      <c r="D50" s="107">
        <v>372285.59</v>
      </c>
      <c r="E50" s="107">
        <v>299815.05</v>
      </c>
      <c r="F50" s="107">
        <v>72470.54</v>
      </c>
      <c r="G50">
        <v>19</v>
      </c>
    </row>
    <row r="51" spans="2:7" ht="12.75">
      <c r="B51" t="s">
        <v>245</v>
      </c>
      <c r="C51" s="16">
        <v>36913</v>
      </c>
      <c r="D51" s="107">
        <v>8858086.29</v>
      </c>
      <c r="E51" s="107">
        <v>8230496.96</v>
      </c>
      <c r="F51" s="107">
        <v>627589.33</v>
      </c>
      <c r="G51">
        <v>7</v>
      </c>
    </row>
    <row r="52" spans="2:7" ht="13.5" thickBot="1">
      <c r="B52" s="98" t="s">
        <v>246</v>
      </c>
      <c r="C52" s="99">
        <v>132653</v>
      </c>
      <c r="D52" s="108">
        <v>45135118.44</v>
      </c>
      <c r="E52" s="108">
        <v>30155770.13</v>
      </c>
      <c r="F52" s="108">
        <v>14979348.31</v>
      </c>
      <c r="G52" s="98">
        <v>33</v>
      </c>
    </row>
    <row r="53" spans="1:7" ht="13.5" thickTop="1">
      <c r="A53" s="120"/>
      <c r="B53" s="120" t="s">
        <v>250</v>
      </c>
      <c r="C53" s="121">
        <v>159329</v>
      </c>
      <c r="D53" s="122">
        <v>84567100.5</v>
      </c>
      <c r="E53" s="122">
        <v>50280272.98</v>
      </c>
      <c r="F53" s="122">
        <v>34286827.52</v>
      </c>
      <c r="G53" s="120">
        <v>41</v>
      </c>
    </row>
    <row r="54" spans="1:7" ht="12.75">
      <c r="A54" s="123">
        <v>2001</v>
      </c>
      <c r="B54" s="124"/>
      <c r="C54" s="124"/>
      <c r="D54" s="124"/>
      <c r="E54" s="124"/>
      <c r="F54" s="124"/>
      <c r="G54" s="124"/>
    </row>
    <row r="55" spans="1:6" ht="12.75">
      <c r="A55" t="s">
        <v>236</v>
      </c>
      <c r="C55" s="16"/>
      <c r="D55" s="107"/>
      <c r="E55" s="107"/>
      <c r="F55" s="107"/>
    </row>
    <row r="56" spans="2:7" ht="12.75">
      <c r="B56" t="s">
        <v>237</v>
      </c>
      <c r="C56" s="16">
        <v>16287</v>
      </c>
      <c r="D56" s="107">
        <v>22724873.69</v>
      </c>
      <c r="E56" s="107">
        <v>12438484.93</v>
      </c>
      <c r="F56" s="107">
        <v>10286408.76</v>
      </c>
      <c r="G56">
        <v>45</v>
      </c>
    </row>
    <row r="57" spans="2:7" ht="12.75">
      <c r="B57" t="s">
        <v>238</v>
      </c>
      <c r="C57" s="16">
        <v>781</v>
      </c>
      <c r="D57" s="107">
        <v>1201286.66</v>
      </c>
      <c r="E57" s="107">
        <v>1124067.49</v>
      </c>
      <c r="F57" s="107">
        <v>77219.17</v>
      </c>
      <c r="G57">
        <v>6</v>
      </c>
    </row>
    <row r="58" spans="2:7" ht="13.5" thickBot="1">
      <c r="B58" s="98" t="s">
        <v>239</v>
      </c>
      <c r="C58" s="99">
        <v>17068</v>
      </c>
      <c r="D58" s="108">
        <v>23926160.35</v>
      </c>
      <c r="E58" s="108">
        <v>13562532.42</v>
      </c>
      <c r="F58" s="108">
        <v>10363627.93</v>
      </c>
      <c r="G58" s="98">
        <v>43</v>
      </c>
    </row>
    <row r="59" spans="1:6" ht="13.5" thickTop="1">
      <c r="A59" t="s">
        <v>240</v>
      </c>
      <c r="C59" s="16"/>
      <c r="D59" s="107"/>
      <c r="E59" s="107"/>
      <c r="F59" s="107"/>
    </row>
    <row r="60" spans="2:7" ht="12.75">
      <c r="B60" t="s">
        <v>241</v>
      </c>
      <c r="C60" s="16">
        <v>52017</v>
      </c>
      <c r="D60" s="107">
        <v>21287323.66</v>
      </c>
      <c r="E60" s="107">
        <v>12132920.9</v>
      </c>
      <c r="F60" s="107">
        <v>9154402.76</v>
      </c>
      <c r="G60">
        <v>43</v>
      </c>
    </row>
    <row r="61" spans="2:7" ht="12.75">
      <c r="B61" t="s">
        <v>242</v>
      </c>
      <c r="C61" s="16">
        <v>7747</v>
      </c>
      <c r="D61" s="107">
        <v>2695757.62</v>
      </c>
      <c r="E61" s="107">
        <v>1929468.96</v>
      </c>
      <c r="F61" s="107">
        <v>766288.66</v>
      </c>
      <c r="G61">
        <v>28</v>
      </c>
    </row>
    <row r="62" spans="2:7" ht="12.75">
      <c r="B62" t="s">
        <v>243</v>
      </c>
      <c r="C62" s="16">
        <v>4931</v>
      </c>
      <c r="D62" s="107">
        <v>2393815.92</v>
      </c>
      <c r="E62" s="107">
        <v>1722065.09</v>
      </c>
      <c r="F62" s="107">
        <v>671750.83</v>
      </c>
      <c r="G62">
        <v>28</v>
      </c>
    </row>
    <row r="63" spans="2:7" ht="12.75">
      <c r="B63" t="s">
        <v>244</v>
      </c>
      <c r="C63">
        <v>305</v>
      </c>
      <c r="D63" s="107">
        <v>177530.2</v>
      </c>
      <c r="E63" s="107">
        <v>144973.1</v>
      </c>
      <c r="F63" s="107">
        <v>32557.1</v>
      </c>
      <c r="G63">
        <v>18</v>
      </c>
    </row>
    <row r="64" spans="2:7" ht="12.75">
      <c r="B64" t="s">
        <v>245</v>
      </c>
      <c r="C64" s="16">
        <v>29549</v>
      </c>
      <c r="D64" s="107">
        <v>7127390.83</v>
      </c>
      <c r="E64" s="107">
        <v>6405941.54</v>
      </c>
      <c r="F64" s="107">
        <v>721449.29</v>
      </c>
      <c r="G64">
        <v>10</v>
      </c>
    </row>
    <row r="65" spans="2:7" ht="13.5" thickBot="1">
      <c r="B65" s="98" t="s">
        <v>246</v>
      </c>
      <c r="C65" s="99">
        <v>94549</v>
      </c>
      <c r="D65" s="108">
        <v>33681818.23</v>
      </c>
      <c r="E65" s="108">
        <v>22335369.59</v>
      </c>
      <c r="F65" s="108">
        <v>11346448.64</v>
      </c>
      <c r="G65" s="98">
        <v>34</v>
      </c>
    </row>
    <row r="66" spans="1:7" ht="13.5" thickTop="1">
      <c r="A66" s="125"/>
      <c r="B66" s="125" t="s">
        <v>251</v>
      </c>
      <c r="C66" s="126">
        <v>111617</v>
      </c>
      <c r="D66" s="127">
        <v>57607978.58</v>
      </c>
      <c r="E66" s="127">
        <v>35897902.01</v>
      </c>
      <c r="F66" s="127">
        <v>21710076.57</v>
      </c>
      <c r="G66" s="125">
        <v>38</v>
      </c>
    </row>
    <row r="67" spans="4:6" ht="12.75">
      <c r="D67" s="94"/>
      <c r="E67" s="94"/>
      <c r="F67" s="94"/>
    </row>
    <row r="68" spans="1:7" ht="12.75">
      <c r="A68" s="128" t="s">
        <v>252</v>
      </c>
      <c r="B68" s="15"/>
      <c r="C68" s="15"/>
      <c r="D68" s="82"/>
      <c r="E68" s="82"/>
      <c r="F68" s="82"/>
      <c r="G68" s="15"/>
    </row>
  </sheetData>
  <sheetProtection password="A3CD" sheet="1" objects="1" scenarios="1"/>
  <printOptions/>
  <pageMargins left="0.75" right="0.75" top="1" bottom="1" header="0.5" footer="0.5"/>
  <pageSetup fitToHeight="2" fitToWidth="1" horizontalDpi="600" verticalDpi="600" orientation="landscape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A1"/>
  <sheetViews>
    <sheetView workbookViewId="0" topLeftCell="A1">
      <selection activeCell="O23" sqref="O23"/>
    </sheetView>
  </sheetViews>
  <sheetFormatPr defaultColWidth="9.140625" defaultRowHeight="12.75"/>
  <sheetData/>
  <sheetProtection password="A3CD" sheet="1" objects="1" scenarios="1"/>
  <printOptions/>
  <pageMargins left="0.75" right="0.75" top="1" bottom="1" header="0.5" footer="0.5"/>
  <pageSetup horizontalDpi="600" verticalDpi="600" orientation="portrait" r:id="rId3"/>
  <legacyDrawing r:id="rId2"/>
  <oleObjects>
    <oleObject progId="Word.Document.8" shapeId="300607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C1:F34"/>
  <sheetViews>
    <sheetView workbookViewId="0" topLeftCell="A1">
      <selection activeCell="C6" sqref="C6:D6"/>
    </sheetView>
  </sheetViews>
  <sheetFormatPr defaultColWidth="9.140625" defaultRowHeight="12.75"/>
  <cols>
    <col min="3" max="3" width="31.7109375" style="0" customWidth="1"/>
    <col min="4" max="4" width="49.421875" style="0" customWidth="1"/>
  </cols>
  <sheetData>
    <row r="1" spans="3:6" ht="12.75" customHeight="1">
      <c r="C1" s="173" t="s">
        <v>323</v>
      </c>
      <c r="D1" s="174"/>
      <c r="E1" s="150"/>
      <c r="F1" s="73"/>
    </row>
    <row r="2" spans="3:6" ht="13.5">
      <c r="C2" s="174"/>
      <c r="D2" s="174"/>
      <c r="E2" s="150"/>
      <c r="F2" s="73"/>
    </row>
    <row r="3" spans="3:6" ht="13.5">
      <c r="C3" s="174"/>
      <c r="D3" s="174"/>
      <c r="E3" s="150"/>
      <c r="F3" s="73"/>
    </row>
    <row r="4" ht="13.5">
      <c r="D4" s="73"/>
    </row>
    <row r="5" ht="13.5">
      <c r="D5" s="73"/>
    </row>
    <row r="6" spans="3:4" ht="12.75">
      <c r="C6" s="152" t="s">
        <v>115</v>
      </c>
      <c r="D6" s="152" t="s">
        <v>304</v>
      </c>
    </row>
    <row r="7" spans="3:4" ht="12.75">
      <c r="C7" s="151"/>
      <c r="D7" s="151"/>
    </row>
    <row r="8" spans="3:4" ht="12.75">
      <c r="C8" s="151" t="s">
        <v>116</v>
      </c>
      <c r="D8" s="151" t="s">
        <v>305</v>
      </c>
    </row>
    <row r="9" spans="3:4" ht="12.75">
      <c r="C9" s="151" t="s">
        <v>117</v>
      </c>
      <c r="D9" s="151" t="s">
        <v>306</v>
      </c>
    </row>
    <row r="10" spans="3:4" ht="12.75">
      <c r="C10" s="151" t="s">
        <v>118</v>
      </c>
      <c r="D10" s="151" t="s">
        <v>307</v>
      </c>
    </row>
    <row r="11" spans="3:4" ht="12.75">
      <c r="C11" s="151" t="s">
        <v>119</v>
      </c>
      <c r="D11" s="151" t="s">
        <v>308</v>
      </c>
    </row>
    <row r="12" spans="3:4" ht="12.75">
      <c r="C12" s="151" t="s">
        <v>120</v>
      </c>
      <c r="D12" s="151" t="s">
        <v>309</v>
      </c>
    </row>
    <row r="13" spans="3:4" ht="12.75">
      <c r="C13" s="151" t="s">
        <v>121</v>
      </c>
      <c r="D13" s="151" t="s">
        <v>310</v>
      </c>
    </row>
    <row r="14" spans="3:4" ht="12.75">
      <c r="C14" s="151" t="s">
        <v>122</v>
      </c>
      <c r="D14" s="151" t="s">
        <v>311</v>
      </c>
    </row>
    <row r="15" spans="3:4" ht="12.75">
      <c r="C15" s="151" t="s">
        <v>123</v>
      </c>
      <c r="D15" s="151" t="s">
        <v>312</v>
      </c>
    </row>
    <row r="16" spans="3:4" ht="12.75">
      <c r="C16" s="151" t="s">
        <v>124</v>
      </c>
      <c r="D16" s="151" t="s">
        <v>313</v>
      </c>
    </row>
    <row r="17" spans="3:4" ht="12.75">
      <c r="C17" s="151" t="s">
        <v>125</v>
      </c>
      <c r="D17" s="151" t="s">
        <v>314</v>
      </c>
    </row>
    <row r="18" spans="3:4" ht="12.75">
      <c r="C18" s="151" t="s">
        <v>126</v>
      </c>
      <c r="D18" s="151" t="s">
        <v>315</v>
      </c>
    </row>
    <row r="19" spans="3:4" ht="12.75">
      <c r="C19" s="151" t="s">
        <v>127</v>
      </c>
      <c r="D19" s="151" t="s">
        <v>316</v>
      </c>
    </row>
    <row r="20" spans="3:4" ht="12.75">
      <c r="C20" s="151" t="s">
        <v>128</v>
      </c>
      <c r="D20" s="151" t="s">
        <v>317</v>
      </c>
    </row>
    <row r="21" spans="3:4" ht="12.75">
      <c r="C21" s="151" t="s">
        <v>129</v>
      </c>
      <c r="D21" s="151" t="s">
        <v>318</v>
      </c>
    </row>
    <row r="22" spans="3:4" ht="12.75">
      <c r="C22" s="151" t="s">
        <v>130</v>
      </c>
      <c r="D22" s="151" t="s">
        <v>319</v>
      </c>
    </row>
    <row r="23" spans="3:4" ht="12.75">
      <c r="C23" s="151" t="s">
        <v>131</v>
      </c>
      <c r="D23" s="151" t="s">
        <v>320</v>
      </c>
    </row>
    <row r="24" spans="3:4" ht="12.75">
      <c r="C24" s="151" t="s">
        <v>132</v>
      </c>
      <c r="D24" s="151" t="s">
        <v>321</v>
      </c>
    </row>
    <row r="25" spans="3:4" ht="12.75">
      <c r="C25" s="151" t="s">
        <v>133</v>
      </c>
      <c r="D25" s="151" t="s">
        <v>322</v>
      </c>
    </row>
    <row r="26" spans="4:5" ht="12.75">
      <c r="D26" s="2"/>
      <c r="E26" s="2"/>
    </row>
    <row r="27" ht="12.75">
      <c r="D27" s="149"/>
    </row>
    <row r="28" ht="12.75">
      <c r="D28" s="149"/>
    </row>
    <row r="29" ht="12.75">
      <c r="D29" s="149"/>
    </row>
    <row r="30" ht="12.75">
      <c r="D30" s="149"/>
    </row>
    <row r="31" ht="12.75">
      <c r="D31" s="149"/>
    </row>
    <row r="32" ht="12.75">
      <c r="D32" s="149"/>
    </row>
    <row r="33" ht="12.75">
      <c r="D33" s="149"/>
    </row>
    <row r="34" ht="12.75">
      <c r="D34" s="149"/>
    </row>
  </sheetData>
  <sheetProtection password="A3CD" sheet="1" objects="1" scenarios="1"/>
  <mergeCells count="1">
    <mergeCell ref="C1:D3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E1:H50"/>
  <sheetViews>
    <sheetView workbookViewId="0" topLeftCell="A1">
      <selection activeCell="A7" sqref="A7:IV7"/>
    </sheetView>
  </sheetViews>
  <sheetFormatPr defaultColWidth="9.140625" defaultRowHeight="12.75"/>
  <cols>
    <col min="2" max="2" width="0.5625" style="0" customWidth="1"/>
    <col min="3" max="3" width="2.8515625" style="0" hidden="1" customWidth="1"/>
    <col min="4" max="4" width="9.140625" style="0" hidden="1" customWidth="1"/>
    <col min="5" max="5" width="36.00390625" style="0" customWidth="1"/>
    <col min="6" max="6" width="61.28125" style="0" customWidth="1"/>
    <col min="7" max="7" width="26.421875" style="0" customWidth="1"/>
    <col min="8" max="8" width="60.8515625" style="0" customWidth="1"/>
  </cols>
  <sheetData>
    <row r="1" spans="5:6" ht="14.25" customHeight="1">
      <c r="E1" s="175" t="s">
        <v>272</v>
      </c>
      <c r="F1" s="175"/>
    </row>
    <row r="2" spans="5:6" ht="14.25" customHeight="1">
      <c r="E2" s="175" t="s">
        <v>114</v>
      </c>
      <c r="F2" s="175"/>
    </row>
    <row r="3" spans="5:6" ht="14.25" customHeight="1">
      <c r="E3" s="175" t="s">
        <v>253</v>
      </c>
      <c r="F3" s="175"/>
    </row>
    <row r="4" ht="13.5">
      <c r="E4" s="74"/>
    </row>
    <row r="5" spans="5:8" s="153" customFormat="1" ht="12.75">
      <c r="E5" s="153" t="s">
        <v>324</v>
      </c>
      <c r="F5" s="153" t="s">
        <v>304</v>
      </c>
      <c r="G5" s="153" t="s">
        <v>325</v>
      </c>
      <c r="H5" s="153" t="s">
        <v>304</v>
      </c>
    </row>
    <row r="6" spans="5:8" ht="12.75">
      <c r="E6" s="2"/>
      <c r="F6" s="2"/>
      <c r="G6" s="2" t="s">
        <v>134</v>
      </c>
      <c r="H6" s="2"/>
    </row>
    <row r="7" spans="5:8" s="157" customFormat="1" ht="12.75">
      <c r="E7" s="156" t="s">
        <v>135</v>
      </c>
      <c r="F7" s="156" t="s">
        <v>326</v>
      </c>
      <c r="G7" s="156" t="s">
        <v>135</v>
      </c>
      <c r="H7" s="156" t="s">
        <v>327</v>
      </c>
    </row>
    <row r="8" spans="5:8" ht="12.75">
      <c r="E8" s="151" t="s">
        <v>136</v>
      </c>
      <c r="F8" s="151" t="s">
        <v>328</v>
      </c>
      <c r="G8" s="151" t="s">
        <v>137</v>
      </c>
      <c r="H8" s="151" t="s">
        <v>329</v>
      </c>
    </row>
    <row r="9" spans="5:8" ht="12.75">
      <c r="E9" s="151" t="s">
        <v>117</v>
      </c>
      <c r="F9" s="151" t="s">
        <v>330</v>
      </c>
      <c r="G9" s="151" t="s">
        <v>138</v>
      </c>
      <c r="H9" s="151" t="s">
        <v>331</v>
      </c>
    </row>
    <row r="10" spans="5:8" ht="12.75">
      <c r="E10" s="151" t="s">
        <v>118</v>
      </c>
      <c r="F10" s="151" t="s">
        <v>307</v>
      </c>
      <c r="G10" s="151" t="s">
        <v>139</v>
      </c>
      <c r="H10" s="151" t="s">
        <v>332</v>
      </c>
    </row>
    <row r="11" spans="5:8" ht="12.75">
      <c r="E11" s="151" t="s">
        <v>119</v>
      </c>
      <c r="F11" s="151" t="s">
        <v>308</v>
      </c>
      <c r="G11" s="151" t="s">
        <v>140</v>
      </c>
      <c r="H11" s="151" t="s">
        <v>333</v>
      </c>
    </row>
    <row r="12" spans="5:8" ht="12.75">
      <c r="E12" s="151" t="s">
        <v>120</v>
      </c>
      <c r="F12" s="151" t="s">
        <v>309</v>
      </c>
      <c r="G12" s="151" t="s">
        <v>141</v>
      </c>
      <c r="H12" s="151" t="s">
        <v>334</v>
      </c>
    </row>
    <row r="13" spans="5:8" ht="12.75">
      <c r="E13" s="151" t="s">
        <v>142</v>
      </c>
      <c r="F13" s="151" t="s">
        <v>310</v>
      </c>
      <c r="G13" s="151" t="s">
        <v>143</v>
      </c>
      <c r="H13" s="151" t="s">
        <v>335</v>
      </c>
    </row>
    <row r="14" spans="5:8" ht="12.75">
      <c r="E14" s="151" t="s">
        <v>144</v>
      </c>
      <c r="F14" s="151" t="s">
        <v>311</v>
      </c>
      <c r="G14" s="151" t="s">
        <v>145</v>
      </c>
      <c r="H14" s="151" t="s">
        <v>336</v>
      </c>
    </row>
    <row r="15" spans="5:8" ht="12.75">
      <c r="E15" s="151" t="s">
        <v>146</v>
      </c>
      <c r="F15" s="151" t="s">
        <v>312</v>
      </c>
      <c r="G15" s="151" t="s">
        <v>147</v>
      </c>
      <c r="H15" s="151" t="s">
        <v>337</v>
      </c>
    </row>
    <row r="16" spans="5:8" ht="12.75">
      <c r="E16" s="151" t="s">
        <v>148</v>
      </c>
      <c r="F16" s="151" t="s">
        <v>313</v>
      </c>
      <c r="G16" s="151" t="s">
        <v>149</v>
      </c>
      <c r="H16" s="151" t="s">
        <v>338</v>
      </c>
    </row>
    <row r="17" spans="5:8" ht="12.75">
      <c r="E17" s="151" t="s">
        <v>150</v>
      </c>
      <c r="F17" s="151" t="s">
        <v>314</v>
      </c>
      <c r="G17" s="151" t="s">
        <v>151</v>
      </c>
      <c r="H17" s="151" t="s">
        <v>339</v>
      </c>
    </row>
    <row r="18" spans="5:8" ht="12.75">
      <c r="E18" s="151" t="s">
        <v>126</v>
      </c>
      <c r="F18" s="151" t="s">
        <v>315</v>
      </c>
      <c r="G18" s="151" t="s">
        <v>152</v>
      </c>
      <c r="H18" s="151" t="s">
        <v>340</v>
      </c>
    </row>
    <row r="19" spans="5:8" ht="12.75">
      <c r="E19" s="151" t="s">
        <v>127</v>
      </c>
      <c r="F19" s="151" t="s">
        <v>316</v>
      </c>
      <c r="G19" s="151" t="s">
        <v>153</v>
      </c>
      <c r="H19" s="151" t="s">
        <v>341</v>
      </c>
    </row>
    <row r="20" spans="5:8" ht="12.75">
      <c r="E20" s="151" t="s">
        <v>128</v>
      </c>
      <c r="F20" s="151" t="s">
        <v>317</v>
      </c>
      <c r="G20" s="151" t="s">
        <v>154</v>
      </c>
      <c r="H20" s="151" t="s">
        <v>342</v>
      </c>
    </row>
    <row r="21" spans="5:8" ht="12.75">
      <c r="E21" s="151" t="s">
        <v>129</v>
      </c>
      <c r="F21" s="151" t="s">
        <v>318</v>
      </c>
      <c r="G21" s="151" t="s">
        <v>155</v>
      </c>
      <c r="H21" s="151" t="s">
        <v>343</v>
      </c>
    </row>
    <row r="22" spans="5:8" ht="12.75">
      <c r="E22" s="151" t="s">
        <v>130</v>
      </c>
      <c r="F22" s="151" t="s">
        <v>319</v>
      </c>
      <c r="G22" s="151" t="s">
        <v>156</v>
      </c>
      <c r="H22" s="151" t="s">
        <v>344</v>
      </c>
    </row>
    <row r="23" spans="5:8" ht="12.75">
      <c r="E23" s="151" t="s">
        <v>131</v>
      </c>
      <c r="F23" s="151" t="s">
        <v>320</v>
      </c>
      <c r="G23" s="151" t="s">
        <v>157</v>
      </c>
      <c r="H23" s="151" t="s">
        <v>345</v>
      </c>
    </row>
    <row r="24" spans="5:8" ht="12.75">
      <c r="E24" s="151" t="s">
        <v>132</v>
      </c>
      <c r="F24" s="151" t="s">
        <v>321</v>
      </c>
      <c r="G24" s="151" t="s">
        <v>158</v>
      </c>
      <c r="H24" s="151" t="s">
        <v>346</v>
      </c>
    </row>
    <row r="25" spans="5:8" ht="12.75">
      <c r="E25" s="151" t="s">
        <v>133</v>
      </c>
      <c r="F25" s="151" t="s">
        <v>322</v>
      </c>
      <c r="G25" s="151" t="s">
        <v>159</v>
      </c>
      <c r="H25" s="154" t="s">
        <v>347</v>
      </c>
    </row>
    <row r="26" spans="5:8" ht="12.75">
      <c r="E26" s="151" t="s">
        <v>160</v>
      </c>
      <c r="F26" s="151" t="s">
        <v>348</v>
      </c>
      <c r="G26" s="151" t="s">
        <v>161</v>
      </c>
      <c r="H26" s="151" t="s">
        <v>349</v>
      </c>
    </row>
    <row r="27" spans="5:8" ht="12.75">
      <c r="E27" s="151" t="s">
        <v>162</v>
      </c>
      <c r="F27" s="151" t="s">
        <v>350</v>
      </c>
      <c r="G27" s="151" t="s">
        <v>351</v>
      </c>
      <c r="H27" s="151" t="s">
        <v>352</v>
      </c>
    </row>
    <row r="28" spans="5:8" ht="12.75">
      <c r="E28" s="151" t="s">
        <v>163</v>
      </c>
      <c r="F28" s="151" t="s">
        <v>353</v>
      </c>
      <c r="G28" s="151" t="s">
        <v>164</v>
      </c>
      <c r="H28" s="151" t="s">
        <v>354</v>
      </c>
    </row>
    <row r="29" spans="5:8" ht="12.75">
      <c r="E29" s="151" t="s">
        <v>165</v>
      </c>
      <c r="F29" s="151" t="s">
        <v>355</v>
      </c>
      <c r="G29" s="151" t="s">
        <v>166</v>
      </c>
      <c r="H29" s="151" t="s">
        <v>356</v>
      </c>
    </row>
    <row r="30" spans="5:8" ht="12.75">
      <c r="E30" s="151" t="s">
        <v>167</v>
      </c>
      <c r="F30" s="151" t="s">
        <v>357</v>
      </c>
      <c r="G30" s="151" t="s">
        <v>168</v>
      </c>
      <c r="H30" s="151" t="s">
        <v>358</v>
      </c>
    </row>
    <row r="31" spans="5:8" ht="12.75">
      <c r="E31" s="151" t="s">
        <v>169</v>
      </c>
      <c r="F31" s="151" t="s">
        <v>359</v>
      </c>
      <c r="G31" s="151" t="s">
        <v>170</v>
      </c>
      <c r="H31" s="154" t="s">
        <v>360</v>
      </c>
    </row>
    <row r="32" spans="5:8" ht="12.75">
      <c r="E32" s="151" t="s">
        <v>171</v>
      </c>
      <c r="F32" s="151" t="s">
        <v>361</v>
      </c>
      <c r="G32" s="151" t="s">
        <v>172</v>
      </c>
      <c r="H32" s="154" t="s">
        <v>362</v>
      </c>
    </row>
    <row r="33" spans="5:8" ht="12.75">
      <c r="E33" s="151" t="s">
        <v>173</v>
      </c>
      <c r="F33" s="151" t="s">
        <v>363</v>
      </c>
      <c r="G33" s="151" t="s">
        <v>174</v>
      </c>
      <c r="H33" s="154" t="s">
        <v>364</v>
      </c>
    </row>
    <row r="34" spans="5:8" ht="12.75">
      <c r="E34" s="151" t="s">
        <v>175</v>
      </c>
      <c r="F34" s="151" t="s">
        <v>365</v>
      </c>
      <c r="G34" s="151" t="s">
        <v>176</v>
      </c>
      <c r="H34" s="154" t="s">
        <v>366</v>
      </c>
    </row>
    <row r="35" spans="5:8" ht="12.75">
      <c r="E35" s="151" t="s">
        <v>177</v>
      </c>
      <c r="F35" s="151" t="s">
        <v>367</v>
      </c>
      <c r="G35" s="151" t="s">
        <v>178</v>
      </c>
      <c r="H35" s="154" t="s">
        <v>368</v>
      </c>
    </row>
    <row r="36" spans="5:8" ht="12.75">
      <c r="E36" s="151" t="s">
        <v>179</v>
      </c>
      <c r="F36" s="151" t="s">
        <v>369</v>
      </c>
      <c r="G36" s="151" t="s">
        <v>180</v>
      </c>
      <c r="H36" s="154" t="s">
        <v>370</v>
      </c>
    </row>
    <row r="37" spans="5:8" ht="12.75">
      <c r="E37" s="151" t="s">
        <v>181</v>
      </c>
      <c r="F37" s="151" t="s">
        <v>371</v>
      </c>
      <c r="G37" s="151" t="s">
        <v>182</v>
      </c>
      <c r="H37" s="154" t="s">
        <v>372</v>
      </c>
    </row>
    <row r="38" spans="5:8" ht="12.75">
      <c r="E38" s="151" t="s">
        <v>183</v>
      </c>
      <c r="F38" s="151" t="s">
        <v>373</v>
      </c>
      <c r="G38" s="151" t="s">
        <v>184</v>
      </c>
      <c r="H38" s="154" t="s">
        <v>374</v>
      </c>
    </row>
    <row r="39" spans="5:8" ht="12.75">
      <c r="E39" s="151" t="s">
        <v>185</v>
      </c>
      <c r="F39" s="151" t="s">
        <v>375</v>
      </c>
      <c r="G39" s="151" t="s">
        <v>186</v>
      </c>
      <c r="H39" s="154" t="s">
        <v>376</v>
      </c>
    </row>
    <row r="40" spans="5:8" ht="12.75">
      <c r="E40" s="151" t="s">
        <v>187</v>
      </c>
      <c r="F40" s="151" t="s">
        <v>377</v>
      </c>
      <c r="G40" s="151" t="s">
        <v>188</v>
      </c>
      <c r="H40" s="154" t="s">
        <v>378</v>
      </c>
    </row>
    <row r="41" spans="5:8" ht="12.75">
      <c r="E41" s="151" t="s">
        <v>189</v>
      </c>
      <c r="F41" s="151" t="s">
        <v>379</v>
      </c>
      <c r="G41" s="151" t="s">
        <v>190</v>
      </c>
      <c r="H41" s="154" t="s">
        <v>380</v>
      </c>
    </row>
    <row r="42" spans="5:8" ht="26.25">
      <c r="E42" s="151" t="s">
        <v>191</v>
      </c>
      <c r="F42" s="155" t="s">
        <v>381</v>
      </c>
      <c r="G42" s="151" t="s">
        <v>192</v>
      </c>
      <c r="H42" s="154" t="s">
        <v>382</v>
      </c>
    </row>
    <row r="43" spans="5:8" ht="12.75">
      <c r="E43" s="151" t="s">
        <v>193</v>
      </c>
      <c r="F43" s="151" t="s">
        <v>383</v>
      </c>
      <c r="G43" s="151" t="s">
        <v>194</v>
      </c>
      <c r="H43" s="154" t="s">
        <v>384</v>
      </c>
    </row>
    <row r="44" spans="5:8" ht="26.25">
      <c r="E44" s="151" t="s">
        <v>195</v>
      </c>
      <c r="F44" s="155" t="s">
        <v>385</v>
      </c>
      <c r="G44" s="151" t="s">
        <v>196</v>
      </c>
      <c r="H44" s="154" t="s">
        <v>386</v>
      </c>
    </row>
    <row r="45" spans="5:8" ht="12.75">
      <c r="E45" s="151" t="s">
        <v>197</v>
      </c>
      <c r="F45" s="151" t="s">
        <v>387</v>
      </c>
      <c r="G45" s="151" t="s">
        <v>198</v>
      </c>
      <c r="H45" s="154" t="s">
        <v>388</v>
      </c>
    </row>
    <row r="46" spans="5:8" ht="12.75">
      <c r="E46" s="151" t="s">
        <v>155</v>
      </c>
      <c r="F46" s="151" t="s">
        <v>343</v>
      </c>
      <c r="G46" s="151" t="s">
        <v>199</v>
      </c>
      <c r="H46" s="154" t="s">
        <v>389</v>
      </c>
    </row>
    <row r="47" spans="5:8" ht="12.75">
      <c r="E47" s="2" t="s">
        <v>200</v>
      </c>
      <c r="F47" s="2" t="s">
        <v>390</v>
      </c>
      <c r="G47" s="2"/>
      <c r="H47" s="2"/>
    </row>
    <row r="48" spans="5:8" ht="12.75">
      <c r="E48" s="2" t="s">
        <v>201</v>
      </c>
      <c r="F48" s="2" t="s">
        <v>391</v>
      </c>
      <c r="G48" s="2"/>
      <c r="H48" s="2"/>
    </row>
    <row r="49" spans="5:8" ht="12.75">
      <c r="E49" s="2" t="s">
        <v>202</v>
      </c>
      <c r="F49" s="2" t="s">
        <v>392</v>
      </c>
      <c r="G49" s="2"/>
      <c r="H49" s="2"/>
    </row>
    <row r="50" spans="5:8" ht="12.75">
      <c r="E50" s="2" t="s">
        <v>203</v>
      </c>
      <c r="F50" s="2" t="s">
        <v>393</v>
      </c>
      <c r="G50" s="2"/>
      <c r="H50" s="2"/>
    </row>
  </sheetData>
  <sheetProtection password="A3CD" sheet="1" objects="1" scenarios="1"/>
  <mergeCells count="3">
    <mergeCell ref="E1:F1"/>
    <mergeCell ref="E2:F2"/>
    <mergeCell ref="E3:F3"/>
  </mergeCells>
  <printOptions/>
  <pageMargins left="0.75" right="0.75" top="1" bottom="1" header="0.5" footer="0.5"/>
  <pageSetup fitToHeight="2" fitToWidth="1" horizontalDpi="600" verticalDpi="600" orientation="landscape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9"/>
  </sheetPr>
  <dimension ref="B1:C16"/>
  <sheetViews>
    <sheetView workbookViewId="0" topLeftCell="A1">
      <selection activeCell="C12" sqref="C12"/>
    </sheetView>
  </sheetViews>
  <sheetFormatPr defaultColWidth="9.140625" defaultRowHeight="12.75"/>
  <cols>
    <col min="1" max="1" width="22.57421875" style="0" customWidth="1"/>
    <col min="2" max="2" width="20.00390625" style="0" customWidth="1"/>
    <col min="3" max="3" width="45.28125" style="0" customWidth="1"/>
  </cols>
  <sheetData>
    <row r="1" ht="9" customHeight="1">
      <c r="B1" s="73"/>
    </row>
    <row r="2" spans="2:3" ht="16.5" customHeight="1">
      <c r="B2" s="176" t="s">
        <v>271</v>
      </c>
      <c r="C2" s="177"/>
    </row>
    <row r="3" spans="2:3" ht="12.75">
      <c r="B3" s="177"/>
      <c r="C3" s="177"/>
    </row>
    <row r="4" ht="14.25" thickBot="1">
      <c r="B4" s="74"/>
    </row>
    <row r="5" spans="2:3" ht="13.5" thickBot="1">
      <c r="B5" s="130" t="s">
        <v>254</v>
      </c>
      <c r="C5" s="131" t="s">
        <v>255</v>
      </c>
    </row>
    <row r="6" spans="2:3" ht="13.5" thickBot="1">
      <c r="B6" s="132"/>
      <c r="C6" s="133" t="s">
        <v>256</v>
      </c>
    </row>
    <row r="7" spans="2:3" ht="13.5" thickBot="1">
      <c r="B7" s="134" t="s">
        <v>117</v>
      </c>
      <c r="C7" s="133">
        <v>1465001</v>
      </c>
    </row>
    <row r="8" spans="2:3" ht="27" thickBot="1">
      <c r="B8" s="134" t="s">
        <v>257</v>
      </c>
      <c r="C8" s="133" t="s">
        <v>258</v>
      </c>
    </row>
    <row r="9" spans="2:3" ht="13.5" thickBot="1">
      <c r="B9" s="134" t="s">
        <v>259</v>
      </c>
      <c r="C9" s="133" t="s">
        <v>260</v>
      </c>
    </row>
    <row r="10" spans="2:3" ht="27" thickBot="1">
      <c r="B10" s="134" t="s">
        <v>261</v>
      </c>
      <c r="C10" s="135">
        <v>38218</v>
      </c>
    </row>
    <row r="11" spans="2:3" ht="13.5" thickBot="1">
      <c r="B11" s="134" t="s">
        <v>262</v>
      </c>
      <c r="C11" s="133" t="s">
        <v>263</v>
      </c>
    </row>
    <row r="12" spans="2:3" ht="13.5" thickBot="1">
      <c r="B12" s="134" t="s">
        <v>264</v>
      </c>
      <c r="C12" s="135">
        <v>38218</v>
      </c>
    </row>
    <row r="13" spans="2:3" ht="13.5" thickBot="1">
      <c r="B13" s="134" t="s">
        <v>265</v>
      </c>
      <c r="C13" s="133" t="s">
        <v>266</v>
      </c>
    </row>
    <row r="14" spans="2:3" ht="13.5" thickBot="1">
      <c r="B14" s="132"/>
      <c r="C14" s="133" t="s">
        <v>267</v>
      </c>
    </row>
    <row r="15" spans="2:3" ht="13.5" thickBot="1">
      <c r="B15" s="134" t="s">
        <v>268</v>
      </c>
      <c r="C15" s="133" t="s">
        <v>260</v>
      </c>
    </row>
    <row r="16" spans="2:3" ht="27" thickBot="1">
      <c r="B16" s="134" t="s">
        <v>269</v>
      </c>
      <c r="C16" s="133" t="s">
        <v>270</v>
      </c>
    </row>
  </sheetData>
  <sheetProtection password="A3CD" sheet="1" objects="1" scenarios="1"/>
  <mergeCells count="1">
    <mergeCell ref="B2:C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Labor &amp; Industry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jdorbad</dc:creator>
  <cp:keywords/>
  <dc:description/>
  <cp:lastModifiedBy>janibrown</cp:lastModifiedBy>
  <cp:lastPrinted>2006-10-19T13:07:07Z</cp:lastPrinted>
  <dcterms:created xsi:type="dcterms:W3CDTF">2006-05-16T19:41:06Z</dcterms:created>
  <dcterms:modified xsi:type="dcterms:W3CDTF">2006-10-20T12:51:04Z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87440003</vt:i4>
  </property>
  <property fmtid="{D5CDD505-2E9C-101B-9397-08002B2CF9AE}" pid="3" name="_EmailSubject">
    <vt:lpwstr>CN00020848 SWIF PPO and Medical Bill Payment RFP Changes required to be posted today.</vt:lpwstr>
  </property>
  <property fmtid="{D5CDD505-2E9C-101B-9397-08002B2CF9AE}" pid="4" name="_AuthorEmail">
    <vt:lpwstr>jblocker@state.pa.us</vt:lpwstr>
  </property>
  <property fmtid="{D5CDD505-2E9C-101B-9397-08002B2CF9AE}" pid="5" name="_AuthorEmailDisplayName">
    <vt:lpwstr>Blocker, Janice M.</vt:lpwstr>
  </property>
  <property fmtid="{D5CDD505-2E9C-101B-9397-08002B2CF9AE}" pid="6" name="_PreviousAdHocReviewCycleID">
    <vt:i4>385719448</vt:i4>
  </property>
  <property fmtid="{D5CDD505-2E9C-101B-9397-08002B2CF9AE}" pid="7" name="_ReviewingToolsShownOnce">
    <vt:lpwstr/>
  </property>
</Properties>
</file>